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255" windowHeight="7620"/>
  </bookViews>
  <sheets>
    <sheet name="EnrollmentRpt" sheetId="1" r:id="rId1"/>
  </sheets>
  <definedNames>
    <definedName name="_xlnm.Print_Area" localSheetId="0">EnrollmentRpt!$A$1:$K$69</definedName>
  </definedNames>
  <calcPr calcId="125725"/>
</workbook>
</file>

<file path=xl/calcChain.xml><?xml version="1.0" encoding="utf-8"?>
<calcChain xmlns="http://schemas.openxmlformats.org/spreadsheetml/2006/main">
  <c r="J67" i="1"/>
  <c r="J68" s="1"/>
  <c r="K68" s="1"/>
  <c r="I67"/>
  <c r="I68" s="1"/>
  <c r="G67"/>
  <c r="H67" s="1"/>
  <c r="F67"/>
  <c r="F68" s="1"/>
  <c r="C67"/>
  <c r="C68" s="1"/>
  <c r="B67"/>
  <c r="B68" s="1"/>
  <c r="D68" s="1"/>
  <c r="K66"/>
  <c r="H66"/>
  <c r="E66"/>
  <c r="D66"/>
  <c r="K65"/>
  <c r="H65"/>
  <c r="E65"/>
  <c r="D65"/>
  <c r="K64"/>
  <c r="H64"/>
  <c r="E64"/>
  <c r="D64"/>
  <c r="K63"/>
  <c r="H63"/>
  <c r="E63"/>
  <c r="D63"/>
  <c r="K62"/>
  <c r="H62"/>
  <c r="E62"/>
  <c r="D62"/>
  <c r="K61"/>
  <c r="H61"/>
  <c r="E61"/>
  <c r="D61"/>
  <c r="J60"/>
  <c r="I60"/>
  <c r="K60" s="1"/>
  <c r="G60"/>
  <c r="H60" s="1"/>
  <c r="F60"/>
  <c r="C60"/>
  <c r="E60" s="1"/>
  <c r="B60"/>
  <c r="D60" s="1"/>
  <c r="K59"/>
  <c r="H59"/>
  <c r="E59"/>
  <c r="D59"/>
  <c r="K58"/>
  <c r="H58"/>
  <c r="E58"/>
  <c r="D58"/>
  <c r="K57"/>
  <c r="H57"/>
  <c r="E57"/>
  <c r="D57"/>
  <c r="K56"/>
  <c r="H56"/>
  <c r="E56"/>
  <c r="D56"/>
  <c r="J55"/>
  <c r="I55"/>
  <c r="K55" s="1"/>
  <c r="G55"/>
  <c r="H55" s="1"/>
  <c r="F55"/>
  <c r="C55"/>
  <c r="E55" s="1"/>
  <c r="B55"/>
  <c r="D55" s="1"/>
  <c r="K54"/>
  <c r="H54"/>
  <c r="E54"/>
  <c r="D54"/>
  <c r="K53"/>
  <c r="H53"/>
  <c r="E53"/>
  <c r="D53"/>
  <c r="K52"/>
  <c r="H52"/>
  <c r="E52"/>
  <c r="D52"/>
  <c r="J51"/>
  <c r="I51"/>
  <c r="K51" s="1"/>
  <c r="G51"/>
  <c r="H51" s="1"/>
  <c r="F51"/>
  <c r="C51"/>
  <c r="E51" s="1"/>
  <c r="B51"/>
  <c r="D51" s="1"/>
  <c r="K50"/>
  <c r="H50"/>
  <c r="E50"/>
  <c r="D50"/>
  <c r="K49"/>
  <c r="H49"/>
  <c r="E49"/>
  <c r="D49"/>
  <c r="J48"/>
  <c r="I48"/>
  <c r="K48" s="1"/>
  <c r="G48"/>
  <c r="H48" s="1"/>
  <c r="F48"/>
  <c r="C48"/>
  <c r="E48" s="1"/>
  <c r="B48"/>
  <c r="D48" s="1"/>
  <c r="K47"/>
  <c r="H47"/>
  <c r="E47"/>
  <c r="D47"/>
  <c r="K46"/>
  <c r="H46"/>
  <c r="E46"/>
  <c r="D46"/>
  <c r="K45"/>
  <c r="H45"/>
  <c r="E45"/>
  <c r="D45"/>
  <c r="E40"/>
  <c r="C40"/>
  <c r="B40"/>
  <c r="F40" s="1"/>
  <c r="B39"/>
  <c r="B38"/>
  <c r="B37"/>
  <c r="B36"/>
  <c r="D35"/>
  <c r="B35"/>
  <c r="F35" s="1"/>
  <c r="B34"/>
  <c r="D34" s="1"/>
  <c r="E33"/>
  <c r="C33"/>
  <c r="B33"/>
  <c r="F33" s="1"/>
  <c r="B32"/>
  <c r="D31"/>
  <c r="B31"/>
  <c r="F31" s="1"/>
  <c r="B30"/>
  <c r="D30" s="1"/>
  <c r="D29"/>
  <c r="B29"/>
  <c r="F29" s="1"/>
  <c r="E28"/>
  <c r="C28"/>
  <c r="B28"/>
  <c r="F28" s="1"/>
  <c r="B27"/>
  <c r="B26"/>
  <c r="D25"/>
  <c r="B25"/>
  <c r="F25" s="1"/>
  <c r="E24"/>
  <c r="C24"/>
  <c r="B24"/>
  <c r="F24" s="1"/>
  <c r="I23"/>
  <c r="H23"/>
  <c r="B23"/>
  <c r="D23" s="1"/>
  <c r="K22"/>
  <c r="J22"/>
  <c r="D22"/>
  <c r="B22"/>
  <c r="F22" s="1"/>
  <c r="K21"/>
  <c r="J21"/>
  <c r="E21"/>
  <c r="C21"/>
  <c r="B21"/>
  <c r="F21" s="1"/>
  <c r="K20"/>
  <c r="J20"/>
  <c r="B20"/>
  <c r="K19"/>
  <c r="J19"/>
  <c r="B19"/>
  <c r="D19" s="1"/>
  <c r="K18"/>
  <c r="J18"/>
  <c r="D18"/>
  <c r="B18"/>
  <c r="F18" s="1"/>
  <c r="J14"/>
  <c r="H14"/>
  <c r="G14"/>
  <c r="K14" s="1"/>
  <c r="E14"/>
  <c r="F14" s="1"/>
  <c r="C14"/>
  <c r="D14" s="1"/>
  <c r="B14"/>
  <c r="K23" s="1"/>
  <c r="K13"/>
  <c r="I13"/>
  <c r="F13"/>
  <c r="D13"/>
  <c r="K12"/>
  <c r="I12"/>
  <c r="F12"/>
  <c r="D12"/>
  <c r="K11"/>
  <c r="I11"/>
  <c r="F11"/>
  <c r="D11"/>
  <c r="K10"/>
  <c r="I10"/>
  <c r="F10"/>
  <c r="D10"/>
  <c r="K9"/>
  <c r="I9"/>
  <c r="F9"/>
  <c r="D9"/>
  <c r="I14" l="1"/>
  <c r="F19"/>
  <c r="D21"/>
  <c r="J23"/>
  <c r="D24"/>
  <c r="D28"/>
  <c r="F30"/>
  <c r="F34"/>
  <c r="D40"/>
  <c r="E67"/>
  <c r="K67"/>
  <c r="G68"/>
  <c r="H68" s="1"/>
  <c r="D33"/>
  <c r="D67"/>
  <c r="E68" l="1"/>
</calcChain>
</file>

<file path=xl/sharedStrings.xml><?xml version="1.0" encoding="utf-8"?>
<sst xmlns="http://schemas.openxmlformats.org/spreadsheetml/2006/main" count="99" uniqueCount="52">
  <si>
    <r>
      <rPr>
        <b/>
        <sz val="14"/>
        <rFont val="Arial"/>
        <family val="2"/>
      </rPr>
      <t>Office of Research and Institutional Effectiveness (ORIE)</t>
    </r>
    <r>
      <rPr>
        <b/>
        <sz val="12"/>
        <rFont val="Arial"/>
        <family val="2"/>
      </rPr>
      <t xml:space="preserve">
 Spring 2009 Enrollment Report</t>
    </r>
  </si>
  <si>
    <t>Days</t>
  </si>
  <si>
    <t>08/SP</t>
  </si>
  <si>
    <t>09/SP</t>
  </si>
  <si>
    <t>Start of Term</t>
  </si>
  <si>
    <t>Registration</t>
  </si>
  <si>
    <t>Campus Summary</t>
  </si>
  <si>
    <t>Unduplicated Headcount</t>
  </si>
  <si>
    <t>Course Enrollment</t>
  </si>
  <si>
    <t>% Var</t>
  </si>
  <si>
    <t>Final           2008</t>
  </si>
  <si>
    <t>% of          2009</t>
  </si>
  <si>
    <t>Var</t>
  </si>
  <si>
    <t>Final      2008</t>
  </si>
  <si>
    <t>% of        2009</t>
  </si>
  <si>
    <t>LSC-CF</t>
  </si>
  <si>
    <t>LSC-K</t>
  </si>
  <si>
    <t>LSC-M</t>
  </si>
  <si>
    <t>LSC-NH</t>
  </si>
  <si>
    <t>LSC-T</t>
  </si>
  <si>
    <t>System</t>
  </si>
  <si>
    <t>Evening/Weekend Enrollments</t>
  </si>
  <si>
    <t>Registration Type</t>
  </si>
  <si>
    <t>Total Enro</t>
  </si>
  <si>
    <t>Evening</t>
  </si>
  <si>
    <t>%</t>
  </si>
  <si>
    <t>Weekend</t>
  </si>
  <si>
    <t># Tele</t>
  </si>
  <si>
    <t># Online</t>
  </si>
  <si>
    <t>% Tele</t>
  </si>
  <si>
    <t>% Online</t>
  </si>
  <si>
    <t>Fairbanks C</t>
  </si>
  <si>
    <t>Off-Site</t>
  </si>
  <si>
    <t>Total LSC-CF</t>
  </si>
  <si>
    <t>Total LSC-K</t>
  </si>
  <si>
    <t>Conroe C</t>
  </si>
  <si>
    <t>Total LSC-M</t>
  </si>
  <si>
    <t>Carver C</t>
  </si>
  <si>
    <t>Greenspoint C</t>
  </si>
  <si>
    <t>Total LSC-NH</t>
  </si>
  <si>
    <t>Willow C.</t>
  </si>
  <si>
    <t>Klein O.</t>
  </si>
  <si>
    <t/>
  </si>
  <si>
    <t>T HS</t>
  </si>
  <si>
    <t>MHS</t>
  </si>
  <si>
    <t>Total LSC-T</t>
  </si>
  <si>
    <t xml:space="preserve">Campus Site Summary </t>
  </si>
  <si>
    <t>Student Served</t>
  </si>
  <si>
    <t>Avg classes/student</t>
  </si>
  <si>
    <t>Contact Hours</t>
  </si>
  <si>
    <t>Total</t>
  </si>
  <si>
    <t>Source: LSCS Data Warehouse Daily Registration File</t>
  </si>
</sst>
</file>

<file path=xl/styles.xml><?xml version="1.0" encoding="utf-8"?>
<styleSheet xmlns="http://schemas.openxmlformats.org/spreadsheetml/2006/main">
  <numFmts count="3">
    <numFmt numFmtId="164" formatCode="[$-409]mmmm\ d\,\ yyyy;@"/>
    <numFmt numFmtId="165" formatCode="0.0%"/>
    <numFmt numFmtId="166" formatCode="0.0"/>
  </numFmts>
  <fonts count="16"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9"/>
      <color theme="0"/>
      <name val="Arial"/>
      <family val="2"/>
    </font>
    <font>
      <b/>
      <sz val="10"/>
      <color theme="0"/>
      <name val="Tahoma"/>
      <family val="2"/>
    </font>
    <font>
      <b/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164" fontId="3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Border="1" applyAlignment="1"/>
    <xf numFmtId="22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/>
    <xf numFmtId="0" fontId="7" fillId="2" borderId="2" xfId="0" applyFont="1" applyFill="1" applyBorder="1" applyAlignment="1"/>
    <xf numFmtId="0" fontId="7" fillId="2" borderId="3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9" fillId="0" borderId="0" xfId="0" applyFont="1" applyBorder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7" fillId="3" borderId="5" xfId="0" applyFont="1" applyFill="1" applyBorder="1" applyAlignment="1"/>
    <xf numFmtId="0" fontId="7" fillId="3" borderId="6" xfId="0" applyFont="1" applyFill="1" applyBorder="1" applyAlignment="1"/>
    <xf numFmtId="0" fontId="9" fillId="0" borderId="7" xfId="0" applyFont="1" applyBorder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0" fontId="9" fillId="0" borderId="0" xfId="0" applyNumberFormat="1" applyFont="1" applyBorder="1" applyAlignment="1">
      <alignment horizontal="right"/>
    </xf>
    <xf numFmtId="0" fontId="7" fillId="3" borderId="9" xfId="0" applyFont="1" applyFill="1" applyBorder="1" applyAlignment="1"/>
    <xf numFmtId="0" fontId="7" fillId="3" borderId="10" xfId="0" applyFont="1" applyFill="1" applyBorder="1" applyAlignment="1"/>
    <xf numFmtId="0" fontId="9" fillId="0" borderId="11" xfId="0" applyNumberFormat="1" applyFont="1" applyBorder="1" applyAlignment="1">
      <alignment horizontal="right"/>
    </xf>
    <xf numFmtId="3" fontId="9" fillId="0" borderId="12" xfId="0" applyNumberFormat="1" applyFont="1" applyFill="1" applyBorder="1" applyAlignment="1">
      <alignment horizontal="right"/>
    </xf>
    <xf numFmtId="0" fontId="1" fillId="2" borderId="13" xfId="0" applyFont="1" applyFill="1" applyBorder="1" applyAlignment="1"/>
    <xf numFmtId="0" fontId="1" fillId="2" borderId="14" xfId="0" applyFont="1" applyFill="1" applyBorder="1" applyAlignment="1"/>
    <xf numFmtId="0" fontId="1" fillId="2" borderId="15" xfId="0" applyFont="1" applyFill="1" applyBorder="1" applyAlignment="1"/>
    <xf numFmtId="0" fontId="9" fillId="0" borderId="16" xfId="0" applyFont="1" applyFill="1" applyBorder="1" applyAlignment="1"/>
    <xf numFmtId="0" fontId="7" fillId="2" borderId="17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14" fontId="7" fillId="2" borderId="20" xfId="0" applyNumberFormat="1" applyFont="1" applyFill="1" applyBorder="1" applyAlignment="1">
      <alignment horizontal="center"/>
    </xf>
    <xf numFmtId="14" fontId="7" fillId="2" borderId="21" xfId="0" applyNumberFormat="1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 wrapText="1"/>
    </xf>
    <xf numFmtId="0" fontId="7" fillId="2" borderId="22" xfId="0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left"/>
    </xf>
    <xf numFmtId="3" fontId="11" fillId="4" borderId="7" xfId="0" applyNumberFormat="1" applyFont="1" applyFill="1" applyBorder="1" applyAlignment="1">
      <alignment horizontal="right"/>
    </xf>
    <xf numFmtId="3" fontId="11" fillId="0" borderId="23" xfId="0" applyNumberFormat="1" applyFont="1" applyBorder="1" applyAlignment="1">
      <alignment horizontal="right"/>
    </xf>
    <xf numFmtId="165" fontId="11" fillId="0" borderId="23" xfId="0" applyNumberFormat="1" applyFont="1" applyBorder="1" applyAlignment="1">
      <alignment horizontal="right"/>
    </xf>
    <xf numFmtId="3" fontId="11" fillId="4" borderId="23" xfId="0" applyNumberFormat="1" applyFont="1" applyFill="1" applyBorder="1" applyAlignment="1">
      <alignment horizontal="right"/>
    </xf>
    <xf numFmtId="165" fontId="11" fillId="0" borderId="8" xfId="0" applyNumberFormat="1" applyFont="1" applyBorder="1" applyAlignment="1">
      <alignment horizontal="right"/>
    </xf>
    <xf numFmtId="3" fontId="9" fillId="4" borderId="17" xfId="0" applyNumberFormat="1" applyFont="1" applyFill="1" applyBorder="1" applyAlignment="1">
      <alignment horizontal="right"/>
    </xf>
    <xf numFmtId="3" fontId="9" fillId="0" borderId="18" xfId="0" applyNumberFormat="1" applyFont="1" applyBorder="1" applyAlignment="1">
      <alignment horizontal="right"/>
    </xf>
    <xf numFmtId="165" fontId="11" fillId="0" borderId="18" xfId="0" applyNumberFormat="1" applyFont="1" applyBorder="1" applyAlignment="1">
      <alignment horizontal="right"/>
    </xf>
    <xf numFmtId="3" fontId="9" fillId="4" borderId="18" xfId="0" applyNumberFormat="1" applyFont="1" applyFill="1" applyBorder="1" applyAlignment="1">
      <alignment horizontal="right"/>
    </xf>
    <xf numFmtId="165" fontId="11" fillId="0" borderId="19" xfId="0" applyNumberFormat="1" applyFont="1" applyBorder="1" applyAlignment="1">
      <alignment horizontal="right"/>
    </xf>
    <xf numFmtId="3" fontId="11" fillId="4" borderId="17" xfId="0" applyNumberFormat="1" applyFont="1" applyFill="1" applyBorder="1" applyAlignment="1">
      <alignment horizontal="right"/>
    </xf>
    <xf numFmtId="3" fontId="11" fillId="0" borderId="18" xfId="0" applyNumberFormat="1" applyFont="1" applyBorder="1" applyAlignment="1">
      <alignment horizontal="right"/>
    </xf>
    <xf numFmtId="3" fontId="11" fillId="4" borderId="18" xfId="0" applyNumberFormat="1" applyFont="1" applyFill="1" applyBorder="1" applyAlignment="1">
      <alignment horizontal="right"/>
    </xf>
    <xf numFmtId="0" fontId="7" fillId="3" borderId="24" xfId="0" applyFont="1" applyFill="1" applyBorder="1" applyAlignment="1">
      <alignment horizontal="left"/>
    </xf>
    <xf numFmtId="3" fontId="8" fillId="4" borderId="11" xfId="0" applyNumberFormat="1" applyFont="1" applyFill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165" fontId="12" fillId="0" borderId="25" xfId="0" applyNumberFormat="1" applyFont="1" applyBorder="1" applyAlignment="1">
      <alignment horizontal="right"/>
    </xf>
    <xf numFmtId="3" fontId="8" fillId="4" borderId="25" xfId="0" applyNumberFormat="1" applyFont="1" applyFill="1" applyBorder="1" applyAlignment="1">
      <alignment horizontal="right"/>
    </xf>
    <xf numFmtId="165" fontId="12" fillId="0" borderId="26" xfId="0" applyNumberFormat="1" applyFont="1" applyBorder="1" applyAlignment="1">
      <alignment horizontal="right"/>
    </xf>
    <xf numFmtId="0" fontId="9" fillId="0" borderId="27" xfId="0" applyFont="1" applyBorder="1"/>
    <xf numFmtId="0" fontId="9" fillId="0" borderId="0" xfId="0" applyFont="1" applyBorder="1"/>
    <xf numFmtId="0" fontId="9" fillId="0" borderId="28" xfId="0" applyFont="1" applyBorder="1"/>
    <xf numFmtId="0" fontId="13" fillId="2" borderId="29" xfId="0" applyFont="1" applyFill="1" applyBorder="1" applyAlignment="1"/>
    <xf numFmtId="0" fontId="7" fillId="2" borderId="30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left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10" fillId="2" borderId="33" xfId="0" applyFont="1" applyFill="1" applyBorder="1" applyAlignment="1"/>
    <xf numFmtId="0" fontId="7" fillId="2" borderId="20" xfId="0" applyFont="1" applyFill="1" applyBorder="1" applyAlignment="1">
      <alignment horizontal="right"/>
    </xf>
    <xf numFmtId="0" fontId="7" fillId="2" borderId="21" xfId="0" applyFont="1" applyFill="1" applyBorder="1" applyAlignment="1">
      <alignment horizontal="right"/>
    </xf>
    <xf numFmtId="0" fontId="7" fillId="2" borderId="34" xfId="0" applyFont="1" applyFill="1" applyBorder="1" applyAlignment="1">
      <alignment horizontal="right"/>
    </xf>
    <xf numFmtId="0" fontId="10" fillId="2" borderId="35" xfId="0" applyFont="1" applyFill="1" applyBorder="1" applyAlignment="1"/>
    <xf numFmtId="0" fontId="7" fillId="2" borderId="21" xfId="0" applyFont="1" applyFill="1" applyBorder="1" applyAlignment="1"/>
    <xf numFmtId="0" fontId="7" fillId="2" borderId="22" xfId="0" applyFont="1" applyFill="1" applyBorder="1" applyAlignment="1"/>
    <xf numFmtId="0" fontId="7" fillId="3" borderId="5" xfId="0" applyFont="1" applyFill="1" applyBorder="1" applyAlignment="1">
      <alignment horizontal="left"/>
    </xf>
    <xf numFmtId="3" fontId="9" fillId="0" borderId="7" xfId="0" applyNumberFormat="1" applyFont="1" applyBorder="1" applyAlignment="1"/>
    <xf numFmtId="3" fontId="9" fillId="0" borderId="23" xfId="0" applyNumberFormat="1" applyFont="1" applyBorder="1" applyAlignment="1"/>
    <xf numFmtId="165" fontId="9" fillId="0" borderId="23" xfId="0" applyNumberFormat="1" applyFont="1" applyBorder="1" applyAlignment="1"/>
    <xf numFmtId="165" fontId="9" fillId="0" borderId="36" xfId="0" applyNumberFormat="1" applyFont="1" applyBorder="1" applyAlignment="1"/>
    <xf numFmtId="0" fontId="8" fillId="0" borderId="37" xfId="0" applyFont="1" applyFill="1" applyBorder="1" applyAlignment="1">
      <alignment horizontal="left"/>
    </xf>
    <xf numFmtId="3" fontId="9" fillId="0" borderId="17" xfId="0" applyNumberFormat="1" applyFont="1" applyBorder="1" applyAlignment="1"/>
    <xf numFmtId="3" fontId="9" fillId="0" borderId="18" xfId="0" applyNumberFormat="1" applyFont="1" applyBorder="1" applyAlignment="1"/>
    <xf numFmtId="165" fontId="9" fillId="0" borderId="18" xfId="0" applyNumberFormat="1" applyFont="1" applyBorder="1" applyAlignment="1"/>
    <xf numFmtId="0" fontId="9" fillId="0" borderId="18" xfId="0" applyFont="1" applyBorder="1" applyAlignment="1"/>
    <xf numFmtId="165" fontId="9" fillId="0" borderId="38" xfId="0" applyNumberFormat="1" applyFont="1" applyBorder="1" applyAlignment="1"/>
    <xf numFmtId="0" fontId="8" fillId="0" borderId="39" xfId="0" applyFont="1" applyFill="1" applyBorder="1" applyAlignment="1">
      <alignment horizontal="left"/>
    </xf>
    <xf numFmtId="0" fontId="7" fillId="3" borderId="16" xfId="0" applyFont="1" applyFill="1" applyBorder="1"/>
    <xf numFmtId="0" fontId="7" fillId="2" borderId="40" xfId="0" applyFont="1" applyFill="1" applyBorder="1" applyAlignment="1">
      <alignment horizontal="left"/>
    </xf>
    <xf numFmtId="3" fontId="7" fillId="2" borderId="25" xfId="0" applyNumberFormat="1" applyFont="1" applyFill="1" applyBorder="1" applyAlignment="1">
      <alignment horizontal="right"/>
    </xf>
    <xf numFmtId="165" fontId="14" fillId="2" borderId="25" xfId="0" applyNumberFormat="1" applyFont="1" applyFill="1" applyBorder="1" applyAlignment="1">
      <alignment horizontal="right"/>
    </xf>
    <xf numFmtId="165" fontId="14" fillId="2" borderId="26" xfId="0" applyNumberFormat="1" applyFont="1" applyFill="1" applyBorder="1" applyAlignment="1">
      <alignment horizontal="right"/>
    </xf>
    <xf numFmtId="0" fontId="8" fillId="0" borderId="41" xfId="0" applyFont="1" applyFill="1" applyBorder="1" applyAlignment="1">
      <alignment horizontal="left"/>
    </xf>
    <xf numFmtId="3" fontId="9" fillId="0" borderId="41" xfId="0" applyNumberFormat="1" applyFont="1" applyBorder="1" applyAlignment="1">
      <alignment horizontal="right"/>
    </xf>
    <xf numFmtId="9" fontId="11" fillId="0" borderId="41" xfId="0" applyNumberFormat="1" applyFont="1" applyBorder="1" applyAlignment="1">
      <alignment horizontal="right"/>
    </xf>
    <xf numFmtId="9" fontId="11" fillId="0" borderId="42" xfId="0" applyNumberFormat="1" applyFont="1" applyBorder="1" applyAlignment="1">
      <alignment horizontal="right"/>
    </xf>
    <xf numFmtId="9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28" xfId="0" applyFont="1" applyFill="1" applyBorder="1" applyAlignment="1">
      <alignment horizontal="right"/>
    </xf>
    <xf numFmtId="3" fontId="11" fillId="0" borderId="18" xfId="0" applyNumberFormat="1" applyFont="1" applyBorder="1" applyAlignment="1"/>
    <xf numFmtId="0" fontId="11" fillId="0" borderId="18" xfId="0" applyFont="1" applyBorder="1" applyAlignment="1"/>
    <xf numFmtId="9" fontId="11" fillId="0" borderId="0" xfId="0" applyNumberFormat="1" applyFont="1" applyFill="1" applyBorder="1" applyAlignment="1">
      <alignment horizontal="center"/>
    </xf>
    <xf numFmtId="3" fontId="9" fillId="0" borderId="28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166" fontId="9" fillId="0" borderId="18" xfId="0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165" fontId="9" fillId="0" borderId="28" xfId="0" applyNumberFormat="1" applyFont="1" applyBorder="1" applyAlignment="1">
      <alignment horizontal="center"/>
    </xf>
    <xf numFmtId="3" fontId="9" fillId="0" borderId="18" xfId="0" applyNumberFormat="1" applyFont="1" applyBorder="1" applyAlignment="1">
      <alignment horizontal="center"/>
    </xf>
    <xf numFmtId="166" fontId="9" fillId="0" borderId="0" xfId="0" applyNumberFormat="1" applyFont="1" applyBorder="1" applyAlignment="1">
      <alignment horizontal="center"/>
    </xf>
    <xf numFmtId="166" fontId="9" fillId="0" borderId="28" xfId="0" applyNumberFormat="1" applyFont="1" applyBorder="1" applyAlignment="1">
      <alignment horizontal="center"/>
    </xf>
    <xf numFmtId="0" fontId="7" fillId="3" borderId="43" xfId="0" applyFont="1" applyFill="1" applyBorder="1" applyAlignment="1">
      <alignment horizontal="left"/>
    </xf>
    <xf numFmtId="3" fontId="9" fillId="0" borderId="44" xfId="0" applyNumberFormat="1" applyFont="1" applyBorder="1" applyAlignment="1"/>
    <xf numFmtId="3" fontId="9" fillId="0" borderId="45" xfId="0" applyNumberFormat="1" applyFont="1" applyBorder="1" applyAlignment="1"/>
    <xf numFmtId="165" fontId="9" fillId="0" borderId="45" xfId="0" applyNumberFormat="1" applyFont="1" applyBorder="1" applyAlignment="1"/>
    <xf numFmtId="0" fontId="9" fillId="0" borderId="45" xfId="0" applyFont="1" applyBorder="1" applyAlignment="1"/>
    <xf numFmtId="165" fontId="9" fillId="0" borderId="46" xfId="0" applyNumberFormat="1" applyFont="1" applyBorder="1" applyAlignment="1"/>
    <xf numFmtId="9" fontId="9" fillId="0" borderId="47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wrapText="1"/>
    </xf>
    <xf numFmtId="0" fontId="8" fillId="0" borderId="47" xfId="0" applyFont="1" applyFill="1" applyBorder="1" applyAlignment="1">
      <alignment wrapText="1"/>
    </xf>
    <xf numFmtId="0" fontId="9" fillId="0" borderId="48" xfId="0" applyFont="1" applyBorder="1"/>
    <xf numFmtId="0" fontId="9" fillId="0" borderId="49" xfId="0" applyFont="1" applyBorder="1"/>
    <xf numFmtId="0" fontId="8" fillId="0" borderId="50" xfId="0" applyFont="1" applyFill="1" applyBorder="1" applyAlignment="1">
      <alignment horizontal="centerContinuous"/>
    </xf>
    <xf numFmtId="0" fontId="8" fillId="0" borderId="51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0" fontId="1" fillId="2" borderId="52" xfId="0" applyFont="1" applyFill="1" applyBorder="1" applyAlignment="1">
      <alignment wrapText="1"/>
    </xf>
    <xf numFmtId="0" fontId="2" fillId="2" borderId="53" xfId="0" applyFont="1" applyFill="1" applyBorder="1" applyAlignment="1">
      <alignment wrapText="1"/>
    </xf>
    <xf numFmtId="0" fontId="2" fillId="2" borderId="54" xfId="0" applyFont="1" applyFill="1" applyBorder="1" applyAlignment="1">
      <alignment wrapText="1"/>
    </xf>
    <xf numFmtId="0" fontId="7" fillId="2" borderId="55" xfId="0" applyFont="1" applyFill="1" applyBorder="1" applyAlignment="1">
      <alignment horizontal="center"/>
    </xf>
    <xf numFmtId="0" fontId="10" fillId="2" borderId="39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10" fillId="2" borderId="57" xfId="0" applyFont="1" applyFill="1" applyBorder="1" applyAlignment="1">
      <alignment horizontal="center"/>
    </xf>
    <xf numFmtId="0" fontId="10" fillId="2" borderId="58" xfId="0" applyFont="1" applyFill="1" applyBorder="1" applyAlignment="1">
      <alignment horizontal="center"/>
    </xf>
    <xf numFmtId="0" fontId="7" fillId="2" borderId="58" xfId="0" applyFont="1" applyFill="1" applyBorder="1" applyAlignment="1">
      <alignment horizontal="center"/>
    </xf>
    <xf numFmtId="0" fontId="10" fillId="2" borderId="59" xfId="0" applyFont="1" applyFill="1" applyBorder="1" applyAlignment="1">
      <alignment horizontal="center"/>
    </xf>
    <xf numFmtId="0" fontId="0" fillId="0" borderId="16" xfId="0" applyFill="1" applyBorder="1" applyAlignment="1"/>
    <xf numFmtId="14" fontId="15" fillId="2" borderId="20" xfId="0" applyNumberFormat="1" applyFont="1" applyFill="1" applyBorder="1" applyAlignment="1">
      <alignment horizontal="right"/>
    </xf>
    <xf numFmtId="14" fontId="15" fillId="2" borderId="21" xfId="0" applyNumberFormat="1" applyFont="1" applyFill="1" applyBorder="1" applyAlignment="1">
      <alignment horizontal="right"/>
    </xf>
    <xf numFmtId="0" fontId="15" fillId="2" borderId="21" xfId="0" applyFont="1" applyFill="1" applyBorder="1" applyAlignment="1">
      <alignment horizontal="right"/>
    </xf>
    <xf numFmtId="0" fontId="15" fillId="2" borderId="34" xfId="0" applyFont="1" applyFill="1" applyBorder="1" applyAlignment="1">
      <alignment horizontal="right"/>
    </xf>
    <xf numFmtId="14" fontId="15" fillId="2" borderId="20" xfId="0" applyNumberFormat="1" applyFont="1" applyFill="1" applyBorder="1" applyAlignment="1"/>
    <xf numFmtId="14" fontId="15" fillId="2" borderId="60" xfId="0" applyNumberFormat="1" applyFont="1" applyFill="1" applyBorder="1" applyAlignment="1">
      <alignment horizontal="right"/>
    </xf>
    <xf numFmtId="0" fontId="15" fillId="2" borderId="22" xfId="0" applyFont="1" applyFill="1" applyBorder="1" applyAlignment="1">
      <alignment horizontal="right"/>
    </xf>
    <xf numFmtId="3" fontId="11" fillId="4" borderId="7" xfId="0" applyNumberFormat="1" applyFont="1" applyFill="1" applyBorder="1" applyAlignment="1"/>
    <xf numFmtId="3" fontId="11" fillId="0" borderId="37" xfId="0" applyNumberFormat="1" applyFont="1" applyBorder="1" applyAlignment="1"/>
    <xf numFmtId="166" fontId="11" fillId="0" borderId="23" xfId="0" applyNumberFormat="1" applyFont="1" applyBorder="1" applyAlignment="1">
      <alignment horizontal="right"/>
    </xf>
    <xf numFmtId="166" fontId="11" fillId="0" borderId="36" xfId="0" applyNumberFormat="1" applyFont="1" applyBorder="1" applyAlignment="1">
      <alignment horizontal="right"/>
    </xf>
    <xf numFmtId="165" fontId="11" fillId="0" borderId="36" xfId="0" applyNumberFormat="1" applyFont="1" applyBorder="1" applyAlignment="1">
      <alignment horizontal="right"/>
    </xf>
    <xf numFmtId="3" fontId="11" fillId="4" borderId="17" xfId="0" applyNumberFormat="1" applyFont="1" applyFill="1" applyBorder="1" applyAlignment="1"/>
    <xf numFmtId="3" fontId="11" fillId="0" borderId="39" xfId="0" applyNumberFormat="1" applyFont="1" applyBorder="1" applyAlignment="1"/>
    <xf numFmtId="166" fontId="11" fillId="0" borderId="18" xfId="0" applyNumberFormat="1" applyFont="1" applyBorder="1" applyAlignment="1">
      <alignment horizontal="right"/>
    </xf>
    <xf numFmtId="166" fontId="11" fillId="0" borderId="38" xfId="0" applyNumberFormat="1" applyFont="1" applyBorder="1" applyAlignment="1">
      <alignment horizontal="right"/>
    </xf>
    <xf numFmtId="165" fontId="11" fillId="0" borderId="38" xfId="0" applyNumberFormat="1" applyFont="1" applyBorder="1" applyAlignment="1">
      <alignment horizontal="right"/>
    </xf>
    <xf numFmtId="0" fontId="7" fillId="3" borderId="61" xfId="0" applyFont="1" applyFill="1" applyBorder="1" applyAlignment="1">
      <alignment horizontal="left"/>
    </xf>
    <xf numFmtId="3" fontId="9" fillId="4" borderId="17" xfId="0" applyNumberFormat="1" applyFont="1" applyFill="1" applyBorder="1" applyAlignment="1"/>
    <xf numFmtId="3" fontId="9" fillId="0" borderId="39" xfId="0" applyNumberFormat="1" applyFont="1" applyBorder="1" applyAlignment="1"/>
    <xf numFmtId="3" fontId="9" fillId="0" borderId="58" xfId="0" applyNumberFormat="1" applyFont="1" applyBorder="1" applyAlignment="1"/>
    <xf numFmtId="0" fontId="7" fillId="2" borderId="43" xfId="0" applyFont="1" applyFill="1" applyBorder="1" applyAlignment="1">
      <alignment horizontal="left"/>
    </xf>
    <xf numFmtId="3" fontId="7" fillId="2" borderId="44" xfId="0" applyNumberFormat="1" applyFont="1" applyFill="1" applyBorder="1" applyAlignment="1"/>
    <xf numFmtId="3" fontId="7" fillId="2" borderId="62" xfId="0" applyNumberFormat="1" applyFont="1" applyFill="1" applyBorder="1" applyAlignment="1"/>
    <xf numFmtId="166" fontId="14" fillId="2" borderId="45" xfId="0" applyNumberFormat="1" applyFont="1" applyFill="1" applyBorder="1" applyAlignment="1">
      <alignment horizontal="right"/>
    </xf>
    <xf numFmtId="166" fontId="14" fillId="2" borderId="46" xfId="0" applyNumberFormat="1" applyFont="1" applyFill="1" applyBorder="1" applyAlignment="1">
      <alignment horizontal="right"/>
    </xf>
    <xf numFmtId="165" fontId="14" fillId="2" borderId="38" xfId="0" applyNumberFormat="1" applyFont="1" applyFill="1" applyBorder="1" applyAlignment="1">
      <alignment horizontal="right"/>
    </xf>
    <xf numFmtId="165" fontId="14" fillId="2" borderId="19" xfId="0" applyNumberFormat="1" applyFont="1" applyFill="1" applyBorder="1" applyAlignment="1">
      <alignment horizontal="right"/>
    </xf>
    <xf numFmtId="0" fontId="9" fillId="0" borderId="63" xfId="0" applyFont="1" applyBorder="1" applyAlignment="1"/>
    <xf numFmtId="0" fontId="0" fillId="0" borderId="63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</xdr:row>
      <xdr:rowOff>57150</xdr:rowOff>
    </xdr:from>
    <xdr:to>
      <xdr:col>0</xdr:col>
      <xdr:colOff>1219200</xdr:colOff>
      <xdr:row>7</xdr:row>
      <xdr:rowOff>190500</xdr:rowOff>
    </xdr:to>
    <xdr:pic>
      <xdr:nvPicPr>
        <xdr:cNvPr id="2" name="Picture 3" descr="lscs LOGO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1628775"/>
          <a:ext cx="11906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42</xdr:row>
      <xdr:rowOff>76200</xdr:rowOff>
    </xdr:from>
    <xdr:to>
      <xdr:col>0</xdr:col>
      <xdr:colOff>1228725</xdr:colOff>
      <xdr:row>43</xdr:row>
      <xdr:rowOff>190500</xdr:rowOff>
    </xdr:to>
    <xdr:pic>
      <xdr:nvPicPr>
        <xdr:cNvPr id="3" name="Picture 4" descr="lscs LOGO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8029575"/>
          <a:ext cx="11906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9"/>
  <sheetViews>
    <sheetView tabSelected="1" workbookViewId="0"/>
  </sheetViews>
  <sheetFormatPr defaultRowHeight="15"/>
  <cols>
    <col min="1" max="1" width="15.77734375" customWidth="1"/>
    <col min="2" max="11" width="10.77734375" customWidth="1"/>
  </cols>
  <sheetData>
    <row r="1" spans="1:11" ht="39.950000000000003" customHeight="1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</row>
    <row r="2" spans="1:11" ht="30" customHeight="1" thickBot="1">
      <c r="A2" s="4">
        <v>39840.453414351854</v>
      </c>
      <c r="B2" s="4"/>
      <c r="C2" s="4"/>
      <c r="D2" s="4"/>
      <c r="E2" s="4"/>
      <c r="F2" s="4"/>
      <c r="G2" s="4"/>
      <c r="H2" s="5"/>
      <c r="I2" s="5"/>
      <c r="J2" s="5"/>
      <c r="K2" s="5"/>
    </row>
    <row r="3" spans="1:11" ht="16.5" thickTop="1" thickBot="1">
      <c r="A3" s="6"/>
      <c r="B3" s="7"/>
      <c r="C3" s="7"/>
      <c r="D3" s="8" t="s">
        <v>1</v>
      </c>
      <c r="E3" s="9"/>
      <c r="F3" s="10" t="s">
        <v>2</v>
      </c>
      <c r="G3" s="11" t="s">
        <v>3</v>
      </c>
      <c r="H3" s="12"/>
      <c r="I3" s="12"/>
      <c r="J3" s="13"/>
      <c r="K3" s="14"/>
    </row>
    <row r="4" spans="1:11">
      <c r="A4" s="6"/>
      <c r="B4" s="7"/>
      <c r="C4" s="7"/>
      <c r="D4" s="15" t="s">
        <v>4</v>
      </c>
      <c r="E4" s="16"/>
      <c r="F4" s="17">
        <v>-15</v>
      </c>
      <c r="G4" s="18">
        <v>-15</v>
      </c>
      <c r="H4" s="12"/>
      <c r="I4" s="12"/>
      <c r="J4" s="19"/>
      <c r="K4" s="14"/>
    </row>
    <row r="5" spans="1:11" ht="15.75" thickBot="1">
      <c r="A5" s="6"/>
      <c r="B5" s="7"/>
      <c r="C5" s="7"/>
      <c r="D5" s="20" t="s">
        <v>5</v>
      </c>
      <c r="E5" s="21"/>
      <c r="F5" s="22">
        <v>77</v>
      </c>
      <c r="G5" s="23">
        <v>77</v>
      </c>
      <c r="H5" s="12"/>
      <c r="I5" s="12"/>
      <c r="J5" s="19"/>
      <c r="K5" s="14"/>
    </row>
    <row r="6" spans="1:11" ht="15.75">
      <c r="A6" s="24" t="s">
        <v>6</v>
      </c>
      <c r="B6" s="25"/>
      <c r="C6" s="25"/>
      <c r="D6" s="25"/>
      <c r="E6" s="25"/>
      <c r="F6" s="25"/>
      <c r="G6" s="25"/>
      <c r="H6" s="25"/>
      <c r="I6" s="25"/>
      <c r="J6" s="25"/>
      <c r="K6" s="26"/>
    </row>
    <row r="7" spans="1:11">
      <c r="A7" s="27"/>
      <c r="B7" s="28" t="s">
        <v>7</v>
      </c>
      <c r="C7" s="29"/>
      <c r="D7" s="29"/>
      <c r="E7" s="29"/>
      <c r="F7" s="29"/>
      <c r="G7" s="29" t="s">
        <v>8</v>
      </c>
      <c r="H7" s="30"/>
      <c r="I7" s="30"/>
      <c r="J7" s="30"/>
      <c r="K7" s="31"/>
    </row>
    <row r="8" spans="1:11" ht="24.95" customHeight="1" thickBot="1">
      <c r="A8" s="27"/>
      <c r="B8" s="32">
        <v>39840</v>
      </c>
      <c r="C8" s="33">
        <v>39476</v>
      </c>
      <c r="D8" s="34" t="s">
        <v>9</v>
      </c>
      <c r="E8" s="35" t="s">
        <v>10</v>
      </c>
      <c r="F8" s="35" t="s">
        <v>11</v>
      </c>
      <c r="G8" s="33">
        <v>39840</v>
      </c>
      <c r="H8" s="33">
        <v>39476</v>
      </c>
      <c r="I8" s="34" t="s">
        <v>12</v>
      </c>
      <c r="J8" s="35" t="s">
        <v>13</v>
      </c>
      <c r="K8" s="36" t="s">
        <v>14</v>
      </c>
    </row>
    <row r="9" spans="1:11" ht="15.75" thickTop="1">
      <c r="A9" s="37" t="s">
        <v>15</v>
      </c>
      <c r="B9" s="38">
        <v>12817</v>
      </c>
      <c r="C9" s="39">
        <v>12194</v>
      </c>
      <c r="D9" s="40">
        <f t="shared" ref="D9:D14" si="0">IF(C9&lt;&gt;0,(B9-C9)/C9,"")</f>
        <v>5.1090700344431687E-2</v>
      </c>
      <c r="E9" s="39">
        <v>12194</v>
      </c>
      <c r="F9" s="40">
        <f t="shared" ref="F9:F14" si="1">IF(E9&lt;&gt;0,B9/E9,"")</f>
        <v>1.0510907003444316</v>
      </c>
      <c r="G9" s="41">
        <v>31780</v>
      </c>
      <c r="H9" s="39">
        <v>30709</v>
      </c>
      <c r="I9" s="40">
        <f t="shared" ref="I9:I14" si="2">IF(H9&lt;&gt;0,(G9-H9)/H9,"")</f>
        <v>3.4875769318440851E-2</v>
      </c>
      <c r="J9" s="39">
        <v>30709</v>
      </c>
      <c r="K9" s="42">
        <f t="shared" ref="K9:K14" si="3">IF(J9&lt;&gt;0,G9/J9,"")</f>
        <v>1.0348757693184409</v>
      </c>
    </row>
    <row r="10" spans="1:11">
      <c r="A10" s="37" t="s">
        <v>16</v>
      </c>
      <c r="B10" s="43">
        <v>7662</v>
      </c>
      <c r="C10" s="44">
        <v>7419</v>
      </c>
      <c r="D10" s="45">
        <f t="shared" si="0"/>
        <v>3.2753740396279825E-2</v>
      </c>
      <c r="E10" s="44">
        <v>7419</v>
      </c>
      <c r="F10" s="45">
        <f t="shared" si="1"/>
        <v>1.0327537403962799</v>
      </c>
      <c r="G10" s="46">
        <v>18222</v>
      </c>
      <c r="H10" s="44">
        <v>17527</v>
      </c>
      <c r="I10" s="45">
        <f t="shared" si="2"/>
        <v>3.9653106635476693E-2</v>
      </c>
      <c r="J10" s="44">
        <v>17527</v>
      </c>
      <c r="K10" s="47">
        <f t="shared" si="3"/>
        <v>1.0396531066354766</v>
      </c>
    </row>
    <row r="11" spans="1:11">
      <c r="A11" s="37" t="s">
        <v>17</v>
      </c>
      <c r="B11" s="48">
        <v>9598</v>
      </c>
      <c r="C11" s="49">
        <v>8848</v>
      </c>
      <c r="D11" s="45">
        <f t="shared" si="0"/>
        <v>8.4764918625678115E-2</v>
      </c>
      <c r="E11" s="49">
        <v>8848</v>
      </c>
      <c r="F11" s="45">
        <f t="shared" si="1"/>
        <v>1.084764918625678</v>
      </c>
      <c r="G11" s="50">
        <v>23385</v>
      </c>
      <c r="H11" s="49">
        <v>21733</v>
      </c>
      <c r="I11" s="45">
        <f t="shared" si="2"/>
        <v>7.6013435788892469E-2</v>
      </c>
      <c r="J11" s="49">
        <v>21733</v>
      </c>
      <c r="K11" s="47">
        <f t="shared" si="3"/>
        <v>1.0760134357888924</v>
      </c>
    </row>
    <row r="12" spans="1:11">
      <c r="A12" s="37" t="s">
        <v>18</v>
      </c>
      <c r="B12" s="48">
        <v>11311</v>
      </c>
      <c r="C12" s="49">
        <v>10973</v>
      </c>
      <c r="D12" s="45">
        <f t="shared" si="0"/>
        <v>3.0802879795862572E-2</v>
      </c>
      <c r="E12" s="49">
        <v>10973</v>
      </c>
      <c r="F12" s="45">
        <f t="shared" si="1"/>
        <v>1.0308028797958626</v>
      </c>
      <c r="G12" s="50">
        <v>25183</v>
      </c>
      <c r="H12" s="49">
        <v>24600</v>
      </c>
      <c r="I12" s="45">
        <f t="shared" si="2"/>
        <v>2.369918699186992E-2</v>
      </c>
      <c r="J12" s="49">
        <v>24600</v>
      </c>
      <c r="K12" s="47">
        <f t="shared" si="3"/>
        <v>1.0236991869918699</v>
      </c>
    </row>
    <row r="13" spans="1:11">
      <c r="A13" s="37" t="s">
        <v>19</v>
      </c>
      <c r="B13" s="48">
        <v>8398</v>
      </c>
      <c r="C13" s="49">
        <v>8018</v>
      </c>
      <c r="D13" s="45">
        <f t="shared" si="0"/>
        <v>4.7393364928909949E-2</v>
      </c>
      <c r="E13" s="49">
        <v>8018</v>
      </c>
      <c r="F13" s="45">
        <f t="shared" si="1"/>
        <v>1.04739336492891</v>
      </c>
      <c r="G13" s="50">
        <v>18280</v>
      </c>
      <c r="H13" s="49">
        <v>17704</v>
      </c>
      <c r="I13" s="45">
        <f t="shared" si="2"/>
        <v>3.253502033438771E-2</v>
      </c>
      <c r="J13" s="49">
        <v>17704</v>
      </c>
      <c r="K13" s="47">
        <f t="shared" si="3"/>
        <v>1.0325350203343877</v>
      </c>
    </row>
    <row r="14" spans="1:11" ht="15.75" thickBot="1">
      <c r="A14" s="51" t="s">
        <v>20</v>
      </c>
      <c r="B14" s="52">
        <f>SUM(B9:B13)</f>
        <v>49786</v>
      </c>
      <c r="C14" s="53">
        <f>SUM(C9:C13)</f>
        <v>47452</v>
      </c>
      <c r="D14" s="54">
        <f t="shared" si="0"/>
        <v>4.9186546404787999E-2</v>
      </c>
      <c r="E14" s="53">
        <f>SUM(E9:E13)</f>
        <v>47452</v>
      </c>
      <c r="F14" s="54">
        <f t="shared" si="1"/>
        <v>1.049186546404788</v>
      </c>
      <c r="G14" s="55">
        <f>SUM(G9:G13)</f>
        <v>116850</v>
      </c>
      <c r="H14" s="53">
        <f>SUM(H9:H13)</f>
        <v>112273</v>
      </c>
      <c r="I14" s="54">
        <f t="shared" si="2"/>
        <v>4.076670259100585E-2</v>
      </c>
      <c r="J14" s="53">
        <f>SUM(J9:J13)</f>
        <v>112273</v>
      </c>
      <c r="K14" s="56">
        <f t="shared" si="3"/>
        <v>1.0407667025910059</v>
      </c>
    </row>
    <row r="15" spans="1:11" ht="15.75" thickBot="1">
      <c r="A15" s="57"/>
      <c r="B15" s="58"/>
      <c r="C15" s="58"/>
      <c r="D15" s="58"/>
      <c r="E15" s="58"/>
      <c r="F15" s="58"/>
      <c r="G15" s="58"/>
      <c r="H15" s="58"/>
      <c r="I15" s="58"/>
      <c r="J15" s="58"/>
      <c r="K15" s="59"/>
    </row>
    <row r="16" spans="1:11">
      <c r="A16" s="60"/>
      <c r="B16" s="61" t="s">
        <v>21</v>
      </c>
      <c r="C16" s="62"/>
      <c r="D16" s="62"/>
      <c r="E16" s="62"/>
      <c r="F16" s="63"/>
      <c r="G16" s="64"/>
      <c r="H16" s="65" t="s">
        <v>22</v>
      </c>
      <c r="I16" s="65"/>
      <c r="J16" s="65"/>
      <c r="K16" s="66"/>
    </row>
    <row r="17" spans="1:11" ht="15.75" thickBot="1">
      <c r="A17" s="67"/>
      <c r="B17" s="68" t="s">
        <v>23</v>
      </c>
      <c r="C17" s="69" t="s">
        <v>24</v>
      </c>
      <c r="D17" s="69" t="s">
        <v>25</v>
      </c>
      <c r="E17" s="69" t="s">
        <v>26</v>
      </c>
      <c r="F17" s="70" t="s">
        <v>25</v>
      </c>
      <c r="G17" s="71"/>
      <c r="H17" s="72" t="s">
        <v>27</v>
      </c>
      <c r="I17" s="72" t="s">
        <v>28</v>
      </c>
      <c r="J17" s="72" t="s">
        <v>29</v>
      </c>
      <c r="K17" s="73" t="s">
        <v>30</v>
      </c>
    </row>
    <row r="18" spans="1:11" ht="15.75" thickTop="1">
      <c r="A18" s="74" t="s">
        <v>15</v>
      </c>
      <c r="B18" s="75">
        <f>F45</f>
        <v>25650</v>
      </c>
      <c r="C18" s="76">
        <v>4908</v>
      </c>
      <c r="D18" s="77">
        <f>IF(B18&lt;&gt;0,C18/B18,"")</f>
        <v>0.1913450292397661</v>
      </c>
      <c r="E18" s="76">
        <v>1046</v>
      </c>
      <c r="F18" s="78">
        <f>IF(B18&lt;&gt;0,E18/B18,"")</f>
        <v>4.0779727095516569E-2</v>
      </c>
      <c r="G18" s="79" t="s">
        <v>15</v>
      </c>
      <c r="H18" s="39">
        <v>174</v>
      </c>
      <c r="I18" s="39">
        <v>7416</v>
      </c>
      <c r="J18" s="40">
        <f t="shared" ref="J18:J23" si="4">IF(B9&lt;&gt;0,H18/B9,"")</f>
        <v>1.3575719747210736E-2</v>
      </c>
      <c r="K18" s="42">
        <f t="shared" ref="K18:K23" si="5">IF(B9&lt;&gt;0,I18/B9,"")</f>
        <v>0.57860653819146446</v>
      </c>
    </row>
    <row r="19" spans="1:11">
      <c r="A19" s="37" t="s">
        <v>31</v>
      </c>
      <c r="B19" s="80">
        <f>F46</f>
        <v>4821</v>
      </c>
      <c r="C19" s="81">
        <v>1273</v>
      </c>
      <c r="D19" s="82">
        <f t="shared" ref="D19:D40" si="6">IF(B19&lt;&gt;0,C19/B19,"")</f>
        <v>0.26405310101638663</v>
      </c>
      <c r="E19" s="83">
        <v>187</v>
      </c>
      <c r="F19" s="84">
        <f t="shared" ref="F19:F40" si="7">IF(B19&lt;&gt;0,E19/B19,"")</f>
        <v>3.8788633063679731E-2</v>
      </c>
      <c r="G19" s="85" t="s">
        <v>16</v>
      </c>
      <c r="H19" s="44">
        <v>134</v>
      </c>
      <c r="I19" s="44">
        <v>4128</v>
      </c>
      <c r="J19" s="45">
        <f t="shared" si="4"/>
        <v>1.7488906290785696E-2</v>
      </c>
      <c r="K19" s="47">
        <f t="shared" si="5"/>
        <v>0.53876272513703993</v>
      </c>
    </row>
    <row r="20" spans="1:11">
      <c r="A20" s="37" t="s">
        <v>32</v>
      </c>
      <c r="B20" s="80">
        <f>F47</f>
        <v>1309</v>
      </c>
      <c r="C20" s="81"/>
      <c r="D20" s="82"/>
      <c r="E20" s="83"/>
      <c r="F20" s="84"/>
      <c r="G20" s="85" t="s">
        <v>17</v>
      </c>
      <c r="H20" s="49">
        <v>139</v>
      </c>
      <c r="I20" s="49">
        <v>5390</v>
      </c>
      <c r="J20" s="45">
        <f t="shared" si="4"/>
        <v>1.4482183788289226E-2</v>
      </c>
      <c r="K20" s="47">
        <f t="shared" si="5"/>
        <v>0.56157532819337364</v>
      </c>
    </row>
    <row r="21" spans="1:11">
      <c r="A21" s="37" t="s">
        <v>33</v>
      </c>
      <c r="B21" s="80">
        <f>F48</f>
        <v>31780</v>
      </c>
      <c r="C21" s="81">
        <f>SUM(C18:C20)</f>
        <v>6181</v>
      </c>
      <c r="D21" s="82">
        <f t="shared" si="6"/>
        <v>0.19449339207048458</v>
      </c>
      <c r="E21" s="83">
        <f>SUM(E18:E20)</f>
        <v>1233</v>
      </c>
      <c r="F21" s="84">
        <f t="shared" si="7"/>
        <v>3.8797986154814348E-2</v>
      </c>
      <c r="G21" s="85" t="s">
        <v>18</v>
      </c>
      <c r="H21" s="49">
        <v>266</v>
      </c>
      <c r="I21" s="49">
        <v>5268</v>
      </c>
      <c r="J21" s="45">
        <f t="shared" si="4"/>
        <v>2.3516930421713378E-2</v>
      </c>
      <c r="K21" s="47">
        <f t="shared" si="5"/>
        <v>0.46574131376536115</v>
      </c>
    </row>
    <row r="22" spans="1:11">
      <c r="A22" s="86" t="s">
        <v>16</v>
      </c>
      <c r="B22" s="80">
        <f t="shared" ref="B22:B40" si="8">F49</f>
        <v>17445</v>
      </c>
      <c r="C22" s="81">
        <v>1708</v>
      </c>
      <c r="D22" s="82">
        <f t="shared" si="6"/>
        <v>9.7907709945543139E-2</v>
      </c>
      <c r="E22" s="83">
        <v>288</v>
      </c>
      <c r="F22" s="84">
        <f t="shared" si="7"/>
        <v>1.6509028374892518E-2</v>
      </c>
      <c r="G22" s="85" t="s">
        <v>19</v>
      </c>
      <c r="H22" s="49">
        <v>215</v>
      </c>
      <c r="I22" s="49">
        <v>4028</v>
      </c>
      <c r="J22" s="45">
        <f t="shared" si="4"/>
        <v>2.5601333650869255E-2</v>
      </c>
      <c r="K22" s="47">
        <f t="shared" si="5"/>
        <v>0.47963800904977377</v>
      </c>
    </row>
    <row r="23" spans="1:11" ht="15.75" thickBot="1">
      <c r="A23" s="86" t="s">
        <v>32</v>
      </c>
      <c r="B23" s="80">
        <f t="shared" si="8"/>
        <v>777</v>
      </c>
      <c r="C23" s="81">
        <v>95</v>
      </c>
      <c r="D23" s="82">
        <f t="shared" si="6"/>
        <v>0.12226512226512226</v>
      </c>
      <c r="E23" s="83"/>
      <c r="F23" s="84"/>
      <c r="G23" s="87" t="s">
        <v>20</v>
      </c>
      <c r="H23" s="88">
        <f>SUM(H18:H22)</f>
        <v>928</v>
      </c>
      <c r="I23" s="88">
        <f>SUM(I18:I22)</f>
        <v>26230</v>
      </c>
      <c r="J23" s="89">
        <f t="shared" si="4"/>
        <v>1.863977825091391E-2</v>
      </c>
      <c r="K23" s="90">
        <f t="shared" si="5"/>
        <v>0.52685493913951709</v>
      </c>
    </row>
    <row r="24" spans="1:11">
      <c r="A24" s="86" t="s">
        <v>34</v>
      </c>
      <c r="B24" s="80">
        <f t="shared" si="8"/>
        <v>18222</v>
      </c>
      <c r="C24" s="81">
        <f>SUM(C22:C23)</f>
        <v>1803</v>
      </c>
      <c r="D24" s="82">
        <f t="shared" si="6"/>
        <v>9.8946328613763582E-2</v>
      </c>
      <c r="E24" s="83">
        <f>SUM(E22:E23)</f>
        <v>288</v>
      </c>
      <c r="F24" s="84">
        <f t="shared" si="7"/>
        <v>1.5805070793546264E-2</v>
      </c>
      <c r="G24" s="91"/>
      <c r="H24" s="92"/>
      <c r="I24" s="92"/>
      <c r="J24" s="93"/>
      <c r="K24" s="94"/>
    </row>
    <row r="25" spans="1:11">
      <c r="A25" s="37" t="s">
        <v>17</v>
      </c>
      <c r="B25" s="80">
        <f t="shared" si="8"/>
        <v>22147</v>
      </c>
      <c r="C25" s="81">
        <v>3193</v>
      </c>
      <c r="D25" s="82">
        <f t="shared" si="6"/>
        <v>0.1441730256919673</v>
      </c>
      <c r="E25" s="83">
        <v>184</v>
      </c>
      <c r="F25" s="84">
        <f t="shared" si="7"/>
        <v>8.3081229963426189E-3</v>
      </c>
      <c r="G25" s="95"/>
      <c r="H25" s="58"/>
      <c r="I25" s="58"/>
      <c r="J25" s="58"/>
      <c r="K25" s="59"/>
    </row>
    <row r="26" spans="1:11">
      <c r="A26" s="37" t="s">
        <v>35</v>
      </c>
      <c r="B26" s="80">
        <f t="shared" si="8"/>
        <v>2</v>
      </c>
      <c r="C26" s="81">
        <v>2</v>
      </c>
      <c r="D26" s="82"/>
      <c r="E26" s="83"/>
      <c r="F26" s="84"/>
      <c r="G26" s="95"/>
      <c r="H26" s="58"/>
      <c r="I26" s="58"/>
      <c r="J26" s="58"/>
      <c r="K26" s="59"/>
    </row>
    <row r="27" spans="1:11">
      <c r="A27" s="37" t="s">
        <v>32</v>
      </c>
      <c r="B27" s="80">
        <f t="shared" si="8"/>
        <v>1236</v>
      </c>
      <c r="C27" s="81"/>
      <c r="D27" s="82"/>
      <c r="E27" s="83"/>
      <c r="F27" s="84"/>
      <c r="G27" s="95"/>
      <c r="H27" s="58"/>
      <c r="I27" s="58"/>
      <c r="J27" s="58"/>
      <c r="K27" s="59"/>
    </row>
    <row r="28" spans="1:11">
      <c r="A28" s="37" t="s">
        <v>36</v>
      </c>
      <c r="B28" s="80">
        <f t="shared" si="8"/>
        <v>23385</v>
      </c>
      <c r="C28" s="81">
        <f>SUM(C25:C27)</f>
        <v>3195</v>
      </c>
      <c r="D28" s="82">
        <f t="shared" si="6"/>
        <v>0.13662604233483003</v>
      </c>
      <c r="E28" s="83">
        <f>SUM(E25:E27)</f>
        <v>184</v>
      </c>
      <c r="F28" s="84">
        <f t="shared" si="7"/>
        <v>7.8682916399401334E-3</v>
      </c>
      <c r="G28" s="95"/>
      <c r="H28" s="12"/>
      <c r="I28" s="12"/>
      <c r="J28" s="96"/>
      <c r="K28" s="97"/>
    </row>
    <row r="29" spans="1:11">
      <c r="A29" s="37" t="s">
        <v>18</v>
      </c>
      <c r="B29" s="80">
        <f t="shared" si="8"/>
        <v>21428</v>
      </c>
      <c r="C29" s="98">
        <v>4113</v>
      </c>
      <c r="D29" s="82">
        <f t="shared" si="6"/>
        <v>0.19194511853649432</v>
      </c>
      <c r="E29" s="99">
        <v>474</v>
      </c>
      <c r="F29" s="84">
        <f t="shared" si="7"/>
        <v>2.2120589882396863E-2</v>
      </c>
      <c r="G29" s="100"/>
      <c r="H29" s="12"/>
      <c r="I29" s="12"/>
      <c r="J29" s="13"/>
      <c r="K29" s="101"/>
    </row>
    <row r="30" spans="1:11">
      <c r="A30" s="37" t="s">
        <v>37</v>
      </c>
      <c r="B30" s="80">
        <f t="shared" si="8"/>
        <v>689</v>
      </c>
      <c r="C30" s="98">
        <v>264</v>
      </c>
      <c r="D30" s="82">
        <f t="shared" si="6"/>
        <v>0.38316400580551524</v>
      </c>
      <c r="E30" s="99">
        <v>45</v>
      </c>
      <c r="F30" s="84">
        <f t="shared" si="7"/>
        <v>6.5312046444121918E-2</v>
      </c>
      <c r="G30" s="100"/>
      <c r="H30" s="58"/>
      <c r="I30" s="58"/>
      <c r="J30" s="58"/>
      <c r="K30" s="59"/>
    </row>
    <row r="31" spans="1:11">
      <c r="A31" s="37" t="s">
        <v>38</v>
      </c>
      <c r="B31" s="80">
        <f t="shared" si="8"/>
        <v>1884</v>
      </c>
      <c r="C31" s="98">
        <v>696</v>
      </c>
      <c r="D31" s="82">
        <f t="shared" si="6"/>
        <v>0.36942675159235666</v>
      </c>
      <c r="E31" s="99">
        <v>168</v>
      </c>
      <c r="F31" s="84">
        <f t="shared" si="7"/>
        <v>8.9171974522292988E-2</v>
      </c>
      <c r="G31" s="100"/>
      <c r="H31" s="102"/>
      <c r="I31" s="102"/>
      <c r="J31" s="19"/>
      <c r="K31" s="101"/>
    </row>
    <row r="32" spans="1:11">
      <c r="A32" s="37" t="s">
        <v>32</v>
      </c>
      <c r="B32" s="80">
        <f t="shared" si="8"/>
        <v>1182</v>
      </c>
      <c r="C32" s="98"/>
      <c r="D32" s="82"/>
      <c r="E32" s="99"/>
      <c r="F32" s="84"/>
      <c r="G32" s="100"/>
      <c r="H32" s="58"/>
      <c r="I32" s="58"/>
      <c r="J32" s="58"/>
      <c r="K32" s="59"/>
    </row>
    <row r="33" spans="1:11">
      <c r="A33" s="37" t="s">
        <v>39</v>
      </c>
      <c r="B33" s="80">
        <f t="shared" si="8"/>
        <v>25183</v>
      </c>
      <c r="C33" s="98">
        <f>SUM(C29:C32)</f>
        <v>5073</v>
      </c>
      <c r="D33" s="82">
        <f t="shared" si="6"/>
        <v>0.20144541952904738</v>
      </c>
      <c r="E33" s="99">
        <f>SUM(E29:E32)</f>
        <v>687</v>
      </c>
      <c r="F33" s="84">
        <f t="shared" si="7"/>
        <v>2.7280308144383116E-2</v>
      </c>
      <c r="G33" s="100"/>
      <c r="H33" s="58"/>
      <c r="I33" s="58"/>
      <c r="J33" s="58"/>
      <c r="K33" s="59"/>
    </row>
    <row r="34" spans="1:11">
      <c r="A34" s="37" t="s">
        <v>19</v>
      </c>
      <c r="B34" s="80">
        <f t="shared" si="8"/>
        <v>10583</v>
      </c>
      <c r="C34" s="81">
        <v>846</v>
      </c>
      <c r="D34" s="82">
        <f t="shared" si="6"/>
        <v>7.9939525654351321E-2</v>
      </c>
      <c r="E34" s="83">
        <v>9</v>
      </c>
      <c r="F34" s="84">
        <f t="shared" si="7"/>
        <v>8.5042048568458853E-4</v>
      </c>
      <c r="G34" s="95"/>
      <c r="H34" s="58"/>
      <c r="I34" s="58"/>
      <c r="J34" s="58"/>
      <c r="K34" s="59"/>
    </row>
    <row r="35" spans="1:11">
      <c r="A35" s="37" t="s">
        <v>40</v>
      </c>
      <c r="B35" s="80">
        <f t="shared" si="8"/>
        <v>6441</v>
      </c>
      <c r="C35" s="81">
        <v>1596</v>
      </c>
      <c r="D35" s="82">
        <f t="shared" si="6"/>
        <v>0.24778761061946902</v>
      </c>
      <c r="E35" s="83">
        <v>176</v>
      </c>
      <c r="F35" s="84">
        <f t="shared" si="7"/>
        <v>2.7324949541996584E-2</v>
      </c>
      <c r="G35" s="95"/>
      <c r="H35" s="58"/>
      <c r="I35" s="58"/>
      <c r="J35" s="58"/>
      <c r="K35" s="59"/>
    </row>
    <row r="36" spans="1:11">
      <c r="A36" s="37" t="s">
        <v>41</v>
      </c>
      <c r="B36" s="80">
        <f t="shared" si="8"/>
        <v>165</v>
      </c>
      <c r="C36" s="44"/>
      <c r="D36" s="82"/>
      <c r="E36" s="103"/>
      <c r="F36" s="84"/>
      <c r="G36" s="104"/>
      <c r="H36" s="105" t="s">
        <v>42</v>
      </c>
      <c r="I36" s="104"/>
      <c r="J36" s="104"/>
      <c r="K36" s="106" t="s">
        <v>42</v>
      </c>
    </row>
    <row r="37" spans="1:11">
      <c r="A37" s="37" t="s">
        <v>43</v>
      </c>
      <c r="B37" s="80">
        <f t="shared" si="8"/>
        <v>480</v>
      </c>
      <c r="C37" s="107"/>
      <c r="D37" s="82"/>
      <c r="E37" s="103"/>
      <c r="F37" s="84"/>
      <c r="G37" s="104"/>
      <c r="H37" s="105" t="s">
        <v>42</v>
      </c>
      <c r="I37" s="104"/>
      <c r="J37" s="104"/>
      <c r="K37" s="106" t="s">
        <v>42</v>
      </c>
    </row>
    <row r="38" spans="1:11">
      <c r="A38" s="37" t="s">
        <v>44</v>
      </c>
      <c r="B38" s="80">
        <f t="shared" si="8"/>
        <v>290</v>
      </c>
      <c r="C38" s="107"/>
      <c r="D38" s="82"/>
      <c r="E38" s="103"/>
      <c r="F38" s="84"/>
      <c r="G38" s="104"/>
      <c r="H38" s="108" t="s">
        <v>42</v>
      </c>
      <c r="I38" s="104"/>
      <c r="J38" s="104"/>
      <c r="K38" s="109" t="s">
        <v>42</v>
      </c>
    </row>
    <row r="39" spans="1:11">
      <c r="A39" s="37" t="s">
        <v>32</v>
      </c>
      <c r="B39" s="80">
        <f t="shared" si="8"/>
        <v>321</v>
      </c>
      <c r="C39" s="81"/>
      <c r="D39" s="82"/>
      <c r="E39" s="83"/>
      <c r="F39" s="84"/>
      <c r="G39" s="95"/>
      <c r="H39" s="58"/>
      <c r="I39" s="58"/>
      <c r="J39" s="58"/>
      <c r="K39" s="59"/>
    </row>
    <row r="40" spans="1:11" ht="15.75" thickBot="1">
      <c r="A40" s="110" t="s">
        <v>45</v>
      </c>
      <c r="B40" s="111">
        <f t="shared" si="8"/>
        <v>18280</v>
      </c>
      <c r="C40" s="112">
        <f>SUM(C34:C39)</f>
        <v>2442</v>
      </c>
      <c r="D40" s="113">
        <f t="shared" si="6"/>
        <v>0.13358862144420131</v>
      </c>
      <c r="E40" s="114">
        <f>SUM(E34:E39)</f>
        <v>185</v>
      </c>
      <c r="F40" s="115">
        <f t="shared" si="7"/>
        <v>1.012035010940919E-2</v>
      </c>
      <c r="G40" s="116"/>
      <c r="H40" s="117"/>
      <c r="I40" s="118"/>
      <c r="J40" s="118"/>
      <c r="K40" s="119"/>
    </row>
    <row r="41" spans="1:11" ht="16.5" thickTop="1" thickBot="1">
      <c r="A41" s="120"/>
      <c r="B41" s="58"/>
      <c r="C41" s="58"/>
      <c r="D41" s="58"/>
      <c r="E41" s="58"/>
      <c r="F41" s="58"/>
      <c r="G41" s="121"/>
      <c r="H41" s="122"/>
      <c r="I41" s="123"/>
      <c r="J41" s="124"/>
      <c r="K41" s="59"/>
    </row>
    <row r="42" spans="1:11" ht="16.5" thickTop="1">
      <c r="A42" s="125" t="s">
        <v>46</v>
      </c>
      <c r="B42" s="126"/>
      <c r="C42" s="126"/>
      <c r="D42" s="126"/>
      <c r="E42" s="126"/>
      <c r="F42" s="126"/>
      <c r="G42" s="126"/>
      <c r="H42" s="126"/>
      <c r="I42" s="126"/>
      <c r="J42" s="126"/>
      <c r="K42" s="127"/>
    </row>
    <row r="43" spans="1:11">
      <c r="A43" s="27"/>
      <c r="B43" s="128" t="s">
        <v>47</v>
      </c>
      <c r="C43" s="129"/>
      <c r="D43" s="130" t="s">
        <v>48</v>
      </c>
      <c r="E43" s="131"/>
      <c r="F43" s="128" t="s">
        <v>8</v>
      </c>
      <c r="G43" s="132"/>
      <c r="H43" s="131"/>
      <c r="I43" s="133" t="s">
        <v>49</v>
      </c>
      <c r="J43" s="132"/>
      <c r="K43" s="134"/>
    </row>
    <row r="44" spans="1:11" ht="24.95" customHeight="1" thickBot="1">
      <c r="A44" s="135"/>
      <c r="B44" s="136">
        <v>39840</v>
      </c>
      <c r="C44" s="137">
        <v>39476</v>
      </c>
      <c r="D44" s="138">
        <v>2009</v>
      </c>
      <c r="E44" s="139">
        <v>2008</v>
      </c>
      <c r="F44" s="140">
        <v>39840</v>
      </c>
      <c r="G44" s="137">
        <v>39476</v>
      </c>
      <c r="H44" s="139" t="s">
        <v>12</v>
      </c>
      <c r="I44" s="141">
        <v>39840</v>
      </c>
      <c r="J44" s="137">
        <v>39476</v>
      </c>
      <c r="K44" s="142" t="s">
        <v>12</v>
      </c>
    </row>
    <row r="45" spans="1:11" ht="15.75" thickTop="1">
      <c r="A45" s="37" t="s">
        <v>15</v>
      </c>
      <c r="B45" s="143">
        <v>11131</v>
      </c>
      <c r="C45" s="144">
        <v>10545</v>
      </c>
      <c r="D45" s="145">
        <f>IF(B45&lt;&gt;"",F45/B45,"")</f>
        <v>2.3043751684484772</v>
      </c>
      <c r="E45" s="146">
        <f>IF(C45&lt;&gt;"",G45/C45,"")</f>
        <v>2.3161688003793266</v>
      </c>
      <c r="F45" s="143">
        <v>25650</v>
      </c>
      <c r="G45" s="144">
        <v>24424</v>
      </c>
      <c r="H45" s="147">
        <f>IF(G45&lt;&gt;"",IF(G45&lt;&gt;0,(F45-G45)/G45,""),"")</f>
        <v>5.0196528005240749E-2</v>
      </c>
      <c r="I45" s="143">
        <v>1591680</v>
      </c>
      <c r="J45" s="144">
        <v>1512200</v>
      </c>
      <c r="K45" s="42">
        <f>IF(J45&lt;&gt;"",IF(J45&lt;&gt;0,(I45-J45)/J45,""),"")</f>
        <v>5.2559185292950665E-2</v>
      </c>
    </row>
    <row r="46" spans="1:11">
      <c r="A46" s="37" t="s">
        <v>31</v>
      </c>
      <c r="B46" s="148">
        <v>2768</v>
      </c>
      <c r="C46" s="149">
        <v>2849</v>
      </c>
      <c r="D46" s="150">
        <f t="shared" ref="D46:E68" si="9">IF(B46&lt;&gt;"",F46/B46,"")</f>
        <v>1.7416907514450868</v>
      </c>
      <c r="E46" s="151">
        <f t="shared" si="9"/>
        <v>1.77009477009477</v>
      </c>
      <c r="F46" s="148">
        <v>4821</v>
      </c>
      <c r="G46" s="149">
        <v>5043</v>
      </c>
      <c r="H46" s="152">
        <f t="shared" ref="H46:H68" si="10">IF(G46&lt;&gt;"",IF(G46&lt;&gt;0,(F46-G46)/G46,""),"")</f>
        <v>-4.4021415823914334E-2</v>
      </c>
      <c r="I46" s="148">
        <v>283968</v>
      </c>
      <c r="J46" s="149">
        <v>294272</v>
      </c>
      <c r="K46" s="47">
        <f t="shared" ref="K46:K68" si="11">IF(J46&lt;&gt;"",IF(J46&lt;&gt;0,(I46-J46)/J46,""),"")</f>
        <v>-3.5015224010439321E-2</v>
      </c>
    </row>
    <row r="47" spans="1:11">
      <c r="A47" s="37" t="s">
        <v>32</v>
      </c>
      <c r="B47" s="148">
        <v>1060</v>
      </c>
      <c r="C47" s="149">
        <v>1019</v>
      </c>
      <c r="D47" s="150">
        <f t="shared" si="9"/>
        <v>1.2349056603773585</v>
      </c>
      <c r="E47" s="151">
        <f t="shared" si="9"/>
        <v>1.2188420019627086</v>
      </c>
      <c r="F47" s="148">
        <v>1309</v>
      </c>
      <c r="G47" s="149">
        <v>1242</v>
      </c>
      <c r="H47" s="152">
        <f t="shared" si="10"/>
        <v>5.3945249597423507E-2</v>
      </c>
      <c r="I47" s="148">
        <v>69184</v>
      </c>
      <c r="J47" s="149">
        <v>67232</v>
      </c>
      <c r="K47" s="47">
        <f t="shared" si="11"/>
        <v>2.9033793431699192E-2</v>
      </c>
    </row>
    <row r="48" spans="1:11">
      <c r="A48" s="37" t="s">
        <v>33</v>
      </c>
      <c r="B48" s="148">
        <f>B9</f>
        <v>12817</v>
      </c>
      <c r="C48" s="149">
        <f>C9</f>
        <v>12194</v>
      </c>
      <c r="D48" s="150">
        <f t="shared" si="9"/>
        <v>2.4795193883123976</v>
      </c>
      <c r="E48" s="151">
        <f t="shared" si="9"/>
        <v>2.5183696900114811</v>
      </c>
      <c r="F48" s="148">
        <f>SUM(F45:F47)</f>
        <v>31780</v>
      </c>
      <c r="G48" s="149">
        <f>SUM(G45:G47)</f>
        <v>30709</v>
      </c>
      <c r="H48" s="152">
        <f t="shared" si="10"/>
        <v>3.4875769318440851E-2</v>
      </c>
      <c r="I48" s="148">
        <f>SUM(I45:I47)</f>
        <v>1944832</v>
      </c>
      <c r="J48" s="149">
        <f>SUM(J45:J47)</f>
        <v>1873704</v>
      </c>
      <c r="K48" s="47">
        <f t="shared" si="11"/>
        <v>3.7961172095485732E-2</v>
      </c>
    </row>
    <row r="49" spans="1:11">
      <c r="A49" s="37" t="s">
        <v>16</v>
      </c>
      <c r="B49" s="148">
        <v>8067</v>
      </c>
      <c r="C49" s="149">
        <v>7686</v>
      </c>
      <c r="D49" s="150">
        <f t="shared" si="9"/>
        <v>2.1625139457047231</v>
      </c>
      <c r="E49" s="151">
        <f t="shared" si="9"/>
        <v>2.1504033307311996</v>
      </c>
      <c r="F49" s="148">
        <v>17445</v>
      </c>
      <c r="G49" s="149">
        <v>16528</v>
      </c>
      <c r="H49" s="152">
        <f t="shared" si="10"/>
        <v>5.548160696999032E-2</v>
      </c>
      <c r="I49" s="148">
        <v>1077592</v>
      </c>
      <c r="J49" s="149">
        <v>1021216</v>
      </c>
      <c r="K49" s="47">
        <f t="shared" si="11"/>
        <v>5.5204775483345347E-2</v>
      </c>
    </row>
    <row r="50" spans="1:11">
      <c r="A50" s="37" t="s">
        <v>32</v>
      </c>
      <c r="B50" s="148">
        <v>644</v>
      </c>
      <c r="C50" s="149">
        <v>782</v>
      </c>
      <c r="D50" s="150">
        <f t="shared" si="9"/>
        <v>1.2065217391304348</v>
      </c>
      <c r="E50" s="151">
        <f t="shared" si="9"/>
        <v>1.2774936061381075</v>
      </c>
      <c r="F50" s="148">
        <v>777</v>
      </c>
      <c r="G50" s="149">
        <v>999</v>
      </c>
      <c r="H50" s="152">
        <f t="shared" si="10"/>
        <v>-0.22222222222222221</v>
      </c>
      <c r="I50" s="148">
        <v>47632</v>
      </c>
      <c r="J50" s="149">
        <v>61360</v>
      </c>
      <c r="K50" s="47">
        <f t="shared" si="11"/>
        <v>-0.22372881355932203</v>
      </c>
    </row>
    <row r="51" spans="1:11">
      <c r="A51" s="37" t="s">
        <v>34</v>
      </c>
      <c r="B51" s="148">
        <f>B10</f>
        <v>7662</v>
      </c>
      <c r="C51" s="149">
        <f>C10</f>
        <v>7419</v>
      </c>
      <c r="D51" s="150">
        <f t="shared" si="9"/>
        <v>2.3782302270947535</v>
      </c>
      <c r="E51" s="151">
        <f t="shared" si="9"/>
        <v>2.3624477692411374</v>
      </c>
      <c r="F51" s="148">
        <f>SUM(F49:F50)</f>
        <v>18222</v>
      </c>
      <c r="G51" s="149">
        <f>SUM(G49:G50)</f>
        <v>17527</v>
      </c>
      <c r="H51" s="152">
        <f t="shared" si="10"/>
        <v>3.9653106635476693E-2</v>
      </c>
      <c r="I51" s="148">
        <f>SUM(I49:I50)</f>
        <v>1125224</v>
      </c>
      <c r="J51" s="149">
        <f>SUM(J49:J50)</f>
        <v>1082576</v>
      </c>
      <c r="K51" s="47">
        <f t="shared" si="11"/>
        <v>3.9394924698127429E-2</v>
      </c>
    </row>
    <row r="52" spans="1:11">
      <c r="A52" s="37" t="s">
        <v>17</v>
      </c>
      <c r="B52" s="148">
        <v>10347</v>
      </c>
      <c r="C52" s="149">
        <v>9532</v>
      </c>
      <c r="D52" s="150">
        <f t="shared" si="9"/>
        <v>2.1404271769595051</v>
      </c>
      <c r="E52" s="151">
        <f t="shared" si="9"/>
        <v>2.1491817037347882</v>
      </c>
      <c r="F52" s="148">
        <v>22147</v>
      </c>
      <c r="G52" s="149">
        <v>20486</v>
      </c>
      <c r="H52" s="152">
        <f t="shared" si="10"/>
        <v>8.1079761788538512E-2</v>
      </c>
      <c r="I52" s="148">
        <v>1327384</v>
      </c>
      <c r="J52" s="149">
        <v>1221808</v>
      </c>
      <c r="K52" s="47">
        <f t="shared" si="11"/>
        <v>8.6409648651834009E-2</v>
      </c>
    </row>
    <row r="53" spans="1:11">
      <c r="A53" s="37" t="s">
        <v>35</v>
      </c>
      <c r="B53" s="148">
        <v>2</v>
      </c>
      <c r="C53" s="149">
        <v>303</v>
      </c>
      <c r="D53" s="150">
        <f t="shared" si="9"/>
        <v>1</v>
      </c>
      <c r="E53" s="151">
        <f t="shared" si="9"/>
        <v>1.0990099009900991</v>
      </c>
      <c r="F53" s="148">
        <v>2</v>
      </c>
      <c r="G53" s="149">
        <v>333</v>
      </c>
      <c r="H53" s="152">
        <f t="shared" si="10"/>
        <v>-0.99399399399399402</v>
      </c>
      <c r="I53" s="148">
        <v>224</v>
      </c>
      <c r="J53" s="149">
        <v>17616</v>
      </c>
      <c r="K53" s="47">
        <f t="shared" si="11"/>
        <v>-0.98728428701180748</v>
      </c>
    </row>
    <row r="54" spans="1:11">
      <c r="A54" s="37" t="s">
        <v>32</v>
      </c>
      <c r="B54" s="148">
        <v>861</v>
      </c>
      <c r="C54" s="149">
        <v>748</v>
      </c>
      <c r="D54" s="150">
        <f t="shared" si="9"/>
        <v>1.4355400696864111</v>
      </c>
      <c r="E54" s="151">
        <f t="shared" si="9"/>
        <v>1.2219251336898396</v>
      </c>
      <c r="F54" s="148">
        <v>1236</v>
      </c>
      <c r="G54" s="149">
        <v>914</v>
      </c>
      <c r="H54" s="152">
        <f t="shared" si="10"/>
        <v>0.35229759299781183</v>
      </c>
      <c r="I54" s="148">
        <v>68384</v>
      </c>
      <c r="J54" s="149">
        <v>48416</v>
      </c>
      <c r="K54" s="47">
        <f t="shared" si="11"/>
        <v>0.4124256444150694</v>
      </c>
    </row>
    <row r="55" spans="1:11">
      <c r="A55" s="37" t="s">
        <v>36</v>
      </c>
      <c r="B55" s="148">
        <f>B11</f>
        <v>9598</v>
      </c>
      <c r="C55" s="149">
        <f>C11</f>
        <v>8848</v>
      </c>
      <c r="D55" s="150">
        <f t="shared" si="9"/>
        <v>2.4364450927276518</v>
      </c>
      <c r="E55" s="151">
        <f t="shared" si="9"/>
        <v>2.4562613019891502</v>
      </c>
      <c r="F55" s="148">
        <f>SUM(F52:F54)</f>
        <v>23385</v>
      </c>
      <c r="G55" s="149">
        <f>SUM(G52:G54)</f>
        <v>21733</v>
      </c>
      <c r="H55" s="152">
        <f t="shared" si="10"/>
        <v>7.6013435788892469E-2</v>
      </c>
      <c r="I55" s="148">
        <f>SUM(I52:I54)</f>
        <v>1395992</v>
      </c>
      <c r="J55" s="149">
        <f>SUM(J52:J54)</f>
        <v>1287840</v>
      </c>
      <c r="K55" s="47">
        <f t="shared" si="11"/>
        <v>8.3979376320039753E-2</v>
      </c>
    </row>
    <row r="56" spans="1:11">
      <c r="A56" s="37" t="s">
        <v>18</v>
      </c>
      <c r="B56" s="148">
        <v>10347</v>
      </c>
      <c r="C56" s="149">
        <v>10574</v>
      </c>
      <c r="D56" s="150">
        <f t="shared" si="9"/>
        <v>2.0709384362617183</v>
      </c>
      <c r="E56" s="151">
        <f t="shared" si="9"/>
        <v>2.0569320975978815</v>
      </c>
      <c r="F56" s="148">
        <v>21428</v>
      </c>
      <c r="G56" s="149">
        <v>21750</v>
      </c>
      <c r="H56" s="152">
        <f t="shared" si="10"/>
        <v>-1.4804597701149426E-2</v>
      </c>
      <c r="I56" s="148">
        <v>1470718</v>
      </c>
      <c r="J56" s="149">
        <v>1486400</v>
      </c>
      <c r="K56" s="47">
        <f t="shared" si="11"/>
        <v>-1.0550322927879441E-2</v>
      </c>
    </row>
    <row r="57" spans="1:11">
      <c r="A57" s="37" t="s">
        <v>37</v>
      </c>
      <c r="B57" s="148">
        <v>409</v>
      </c>
      <c r="C57" s="149">
        <v>604</v>
      </c>
      <c r="D57" s="150">
        <f t="shared" si="9"/>
        <v>1.684596577017115</v>
      </c>
      <c r="E57" s="151">
        <f t="shared" si="9"/>
        <v>1.4056291390728477</v>
      </c>
      <c r="F57" s="148">
        <v>689</v>
      </c>
      <c r="G57" s="149">
        <v>849</v>
      </c>
      <c r="H57" s="152">
        <f t="shared" si="10"/>
        <v>-0.18845700824499412</v>
      </c>
      <c r="I57" s="148">
        <v>39744</v>
      </c>
      <c r="J57" s="149">
        <v>48560</v>
      </c>
      <c r="K57" s="47">
        <f t="shared" si="11"/>
        <v>-0.18154859967051071</v>
      </c>
    </row>
    <row r="58" spans="1:11">
      <c r="A58" s="37" t="s">
        <v>38</v>
      </c>
      <c r="B58" s="148">
        <v>1274</v>
      </c>
      <c r="C58" s="149">
        <v>1294</v>
      </c>
      <c r="D58" s="150">
        <f t="shared" si="9"/>
        <v>1.4788069073783359</v>
      </c>
      <c r="E58" s="151">
        <f t="shared" si="9"/>
        <v>1.5309119010819165</v>
      </c>
      <c r="F58" s="148">
        <v>1884</v>
      </c>
      <c r="G58" s="149">
        <v>1981</v>
      </c>
      <c r="H58" s="152">
        <f t="shared" si="10"/>
        <v>-4.8965169106511865E-2</v>
      </c>
      <c r="I58" s="148">
        <v>110352</v>
      </c>
      <c r="J58" s="149">
        <v>116192</v>
      </c>
      <c r="K58" s="47">
        <f t="shared" si="11"/>
        <v>-5.0261635912971635E-2</v>
      </c>
    </row>
    <row r="59" spans="1:11">
      <c r="A59" s="37" t="s">
        <v>32</v>
      </c>
      <c r="B59" s="148">
        <v>999</v>
      </c>
      <c r="C59" s="149">
        <v>20</v>
      </c>
      <c r="D59" s="150">
        <f t="shared" si="9"/>
        <v>1.1831831831831832</v>
      </c>
      <c r="E59" s="151">
        <f t="shared" si="9"/>
        <v>1</v>
      </c>
      <c r="F59" s="148">
        <v>1182</v>
      </c>
      <c r="G59" s="149">
        <v>20</v>
      </c>
      <c r="H59" s="152">
        <f t="shared" si="10"/>
        <v>58.1</v>
      </c>
      <c r="I59" s="148">
        <v>63200</v>
      </c>
      <c r="J59" s="149">
        <v>960</v>
      </c>
      <c r="K59" s="47">
        <f t="shared" si="11"/>
        <v>64.833333333333329</v>
      </c>
    </row>
    <row r="60" spans="1:11">
      <c r="A60" s="153" t="s">
        <v>39</v>
      </c>
      <c r="B60" s="148">
        <f>B12</f>
        <v>11311</v>
      </c>
      <c r="C60" s="149">
        <f>C12</f>
        <v>10973</v>
      </c>
      <c r="D60" s="150">
        <f t="shared" si="9"/>
        <v>2.2264167624436388</v>
      </c>
      <c r="E60" s="151">
        <f t="shared" si="9"/>
        <v>2.2418663993438441</v>
      </c>
      <c r="F60" s="148">
        <f>SUM(F56:F59)</f>
        <v>25183</v>
      </c>
      <c r="G60" s="149">
        <f>SUM(G56:G59)</f>
        <v>24600</v>
      </c>
      <c r="H60" s="152">
        <f t="shared" si="10"/>
        <v>2.369918699186992E-2</v>
      </c>
      <c r="I60" s="148">
        <f>SUM(I56:I59)</f>
        <v>1684014</v>
      </c>
      <c r="J60" s="149">
        <f>SUM(J56:J59)</f>
        <v>1652112</v>
      </c>
      <c r="K60" s="47">
        <f t="shared" si="11"/>
        <v>1.9309828873587263E-2</v>
      </c>
    </row>
    <row r="61" spans="1:11">
      <c r="A61" s="153" t="s">
        <v>19</v>
      </c>
      <c r="B61" s="148">
        <v>5288</v>
      </c>
      <c r="C61" s="149">
        <v>5166</v>
      </c>
      <c r="D61" s="150">
        <f t="shared" si="9"/>
        <v>2.001323751891074</v>
      </c>
      <c r="E61" s="151">
        <f t="shared" si="9"/>
        <v>2.0263259775454898</v>
      </c>
      <c r="F61" s="148">
        <v>10583</v>
      </c>
      <c r="G61" s="149">
        <v>10468</v>
      </c>
      <c r="H61" s="152">
        <f t="shared" si="10"/>
        <v>1.0985861673672144E-2</v>
      </c>
      <c r="I61" s="148">
        <v>666400</v>
      </c>
      <c r="J61" s="149">
        <v>650704</v>
      </c>
      <c r="K61" s="47">
        <f t="shared" si="11"/>
        <v>2.4121566795347809E-2</v>
      </c>
    </row>
    <row r="62" spans="1:11">
      <c r="A62" s="37" t="s">
        <v>40</v>
      </c>
      <c r="B62" s="148">
        <v>3542</v>
      </c>
      <c r="C62" s="149">
        <v>3302</v>
      </c>
      <c r="D62" s="150">
        <f t="shared" si="9"/>
        <v>1.8184641445511012</v>
      </c>
      <c r="E62" s="151">
        <f t="shared" si="9"/>
        <v>1.8667474258025438</v>
      </c>
      <c r="F62" s="148">
        <v>6441</v>
      </c>
      <c r="G62" s="149">
        <v>6164</v>
      </c>
      <c r="H62" s="152">
        <f t="shared" si="10"/>
        <v>4.493835171966256E-2</v>
      </c>
      <c r="I62" s="148">
        <v>363424</v>
      </c>
      <c r="J62" s="149">
        <v>343360</v>
      </c>
      <c r="K62" s="47">
        <f t="shared" si="11"/>
        <v>5.8434296365330846E-2</v>
      </c>
    </row>
    <row r="63" spans="1:11">
      <c r="A63" s="153" t="s">
        <v>41</v>
      </c>
      <c r="B63" s="154">
        <v>164</v>
      </c>
      <c r="C63" s="155">
        <v>105</v>
      </c>
      <c r="D63" s="150">
        <f t="shared" si="9"/>
        <v>1.0060975609756098</v>
      </c>
      <c r="E63" s="151">
        <f t="shared" si="9"/>
        <v>1.0095238095238095</v>
      </c>
      <c r="F63" s="154">
        <v>165</v>
      </c>
      <c r="G63" s="156">
        <v>106</v>
      </c>
      <c r="H63" s="152">
        <f t="shared" si="10"/>
        <v>0.55660377358490565</v>
      </c>
      <c r="I63" s="154">
        <v>7920</v>
      </c>
      <c r="J63" s="155">
        <v>5088</v>
      </c>
      <c r="K63" s="47">
        <f t="shared" si="11"/>
        <v>0.55660377358490565</v>
      </c>
    </row>
    <row r="64" spans="1:11">
      <c r="A64" s="153" t="s">
        <v>43</v>
      </c>
      <c r="B64" s="154">
        <v>303</v>
      </c>
      <c r="C64" s="155">
        <v>260</v>
      </c>
      <c r="D64" s="150">
        <f t="shared" si="9"/>
        <v>1.5841584158415842</v>
      </c>
      <c r="E64" s="151">
        <f t="shared" si="9"/>
        <v>1.4384615384615385</v>
      </c>
      <c r="F64" s="154">
        <v>480</v>
      </c>
      <c r="G64" s="156">
        <v>374</v>
      </c>
      <c r="H64" s="152">
        <f t="shared" si="10"/>
        <v>0.28342245989304815</v>
      </c>
      <c r="I64" s="154">
        <v>26336</v>
      </c>
      <c r="J64" s="155">
        <v>18816</v>
      </c>
      <c r="K64" s="47">
        <f t="shared" si="11"/>
        <v>0.39965986394557823</v>
      </c>
    </row>
    <row r="65" spans="1:11">
      <c r="A65" s="153" t="s">
        <v>44</v>
      </c>
      <c r="B65" s="154">
        <v>215</v>
      </c>
      <c r="C65" s="155">
        <v>207</v>
      </c>
      <c r="D65" s="150">
        <f t="shared" si="9"/>
        <v>1.3488372093023255</v>
      </c>
      <c r="E65" s="151">
        <f t="shared" si="9"/>
        <v>1.2463768115942029</v>
      </c>
      <c r="F65" s="154">
        <v>290</v>
      </c>
      <c r="G65" s="156">
        <v>258</v>
      </c>
      <c r="H65" s="152">
        <f t="shared" si="10"/>
        <v>0.12403100775193798</v>
      </c>
      <c r="I65" s="154">
        <v>14720</v>
      </c>
      <c r="J65" s="155">
        <v>13056</v>
      </c>
      <c r="K65" s="47">
        <f t="shared" si="11"/>
        <v>0.12745098039215685</v>
      </c>
    </row>
    <row r="66" spans="1:11">
      <c r="A66" s="37" t="s">
        <v>32</v>
      </c>
      <c r="B66" s="148">
        <v>267</v>
      </c>
      <c r="C66" s="149">
        <v>266</v>
      </c>
      <c r="D66" s="150">
        <f t="shared" si="9"/>
        <v>1.202247191011236</v>
      </c>
      <c r="E66" s="151">
        <f t="shared" si="9"/>
        <v>1.255639097744361</v>
      </c>
      <c r="F66" s="148">
        <v>321</v>
      </c>
      <c r="G66" s="149">
        <v>334</v>
      </c>
      <c r="H66" s="152">
        <f t="shared" si="10"/>
        <v>-3.8922155688622756E-2</v>
      </c>
      <c r="I66" s="148">
        <v>16128</v>
      </c>
      <c r="J66" s="149">
        <v>18000</v>
      </c>
      <c r="K66" s="47">
        <f t="shared" si="11"/>
        <v>-0.104</v>
      </c>
    </row>
    <row r="67" spans="1:11">
      <c r="A67" s="37" t="s">
        <v>45</v>
      </c>
      <c r="B67" s="148">
        <f>B13</f>
        <v>8398</v>
      </c>
      <c r="C67" s="149">
        <f>C13</f>
        <v>8018</v>
      </c>
      <c r="D67" s="150">
        <f t="shared" si="9"/>
        <v>2.1767087401762324</v>
      </c>
      <c r="E67" s="151">
        <f t="shared" si="9"/>
        <v>2.2080319281616365</v>
      </c>
      <c r="F67" s="148">
        <f>SUM(F61:F66)</f>
        <v>18280</v>
      </c>
      <c r="G67" s="149">
        <f>SUM(G61:G66)</f>
        <v>17704</v>
      </c>
      <c r="H67" s="152">
        <f t="shared" si="10"/>
        <v>3.253502033438771E-2</v>
      </c>
      <c r="I67" s="148">
        <f>SUM(I61:I66)</f>
        <v>1094928</v>
      </c>
      <c r="J67" s="149">
        <f>SUM(J61:J66)</f>
        <v>1049024</v>
      </c>
      <c r="K67" s="47">
        <f t="shared" si="11"/>
        <v>4.3758770056738457E-2</v>
      </c>
    </row>
    <row r="68" spans="1:11" ht="15.75" thickBot="1">
      <c r="A68" s="157" t="s">
        <v>50</v>
      </c>
      <c r="B68" s="158">
        <f>SUM(B67,B60,B55,B51,B48)</f>
        <v>49786</v>
      </c>
      <c r="C68" s="159">
        <f>SUM(C67,C60,C55,C51,C48)</f>
        <v>47452</v>
      </c>
      <c r="D68" s="160">
        <f t="shared" si="9"/>
        <v>2.3470453541156147</v>
      </c>
      <c r="E68" s="161">
        <f t="shared" si="9"/>
        <v>2.3660330439180646</v>
      </c>
      <c r="F68" s="158">
        <f>SUM(F67,F60,F55,F51,F48)</f>
        <v>116850</v>
      </c>
      <c r="G68" s="159">
        <f>SUM(G67,G60,G55,G51,G48)</f>
        <v>112273</v>
      </c>
      <c r="H68" s="162">
        <f t="shared" si="10"/>
        <v>4.076670259100585E-2</v>
      </c>
      <c r="I68" s="158">
        <f>SUM(I67,I60,I55,I51,I48)</f>
        <v>7244990</v>
      </c>
      <c r="J68" s="159">
        <f>SUM(J67,J60,J55,J51,J48)</f>
        <v>6945256</v>
      </c>
      <c r="K68" s="163">
        <f t="shared" si="11"/>
        <v>4.3156652540957456E-2</v>
      </c>
    </row>
    <row r="69" spans="1:11" ht="24.95" customHeight="1" thickTop="1">
      <c r="A69" s="164" t="s">
        <v>51</v>
      </c>
      <c r="B69" s="165"/>
      <c r="C69" s="165"/>
      <c r="D69" s="165"/>
      <c r="E69" s="165"/>
      <c r="F69" s="165"/>
      <c r="G69" s="165"/>
      <c r="H69" s="165"/>
      <c r="I69" s="165"/>
      <c r="J69" s="165"/>
      <c r="K69" s="165"/>
    </row>
  </sheetData>
  <mergeCells count="19">
    <mergeCell ref="A43:A44"/>
    <mergeCell ref="B43:C43"/>
    <mergeCell ref="D43:E43"/>
    <mergeCell ref="F43:H43"/>
    <mergeCell ref="I43:K43"/>
    <mergeCell ref="A69:K69"/>
    <mergeCell ref="A16:A17"/>
    <mergeCell ref="B16:F16"/>
    <mergeCell ref="G16:G17"/>
    <mergeCell ref="H16:K16"/>
    <mergeCell ref="H31:I31"/>
    <mergeCell ref="A42:K42"/>
    <mergeCell ref="A1:K1"/>
    <mergeCell ref="A2:K2"/>
    <mergeCell ref="D3:E3"/>
    <mergeCell ref="A6:K6"/>
    <mergeCell ref="A7:A8"/>
    <mergeCell ref="B7:F7"/>
    <mergeCell ref="G7:K7"/>
  </mergeCells>
  <pageMargins left="0.7" right="0.7" top="0.5" bottom="0.25" header="0.5" footer="0.25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EnrollmentRpt</vt:lpstr>
      <vt:lpstr>EnrollmentRpt!Print_Area</vt:lpstr>
    </vt:vector>
  </TitlesOfParts>
  <Company>NHMCCD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Hooper</dc:creator>
  <cp:lastModifiedBy>Catherine Hooper</cp:lastModifiedBy>
  <dcterms:created xsi:type="dcterms:W3CDTF">2009-01-27T16:53:16Z</dcterms:created>
  <dcterms:modified xsi:type="dcterms:W3CDTF">2009-01-27T16:53:20Z</dcterms:modified>
</cp:coreProperties>
</file>