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155" windowHeight="7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8" i="1"/>
  <c r="L17"/>
  <c r="L16"/>
  <c r="L15"/>
  <c r="L14"/>
  <c r="L13"/>
  <c r="L12"/>
  <c r="L19"/>
  <c r="L20"/>
  <c r="L30"/>
  <c r="L29"/>
  <c r="L28"/>
  <c r="L27"/>
  <c r="L26"/>
  <c r="L25"/>
  <c r="L24"/>
  <c r="L23"/>
  <c r="L22"/>
  <c r="L21"/>
  <c r="L1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</calcChain>
</file>

<file path=xl/sharedStrings.xml><?xml version="1.0" encoding="utf-8"?>
<sst xmlns="http://schemas.openxmlformats.org/spreadsheetml/2006/main" count="47" uniqueCount="42">
  <si>
    <t>Transfer Performance Report</t>
  </si>
  <si>
    <t>American Indian</t>
  </si>
  <si>
    <t>Asian/Oriental</t>
  </si>
  <si>
    <t>Black</t>
  </si>
  <si>
    <t>Hispanic</t>
  </si>
  <si>
    <t>International</t>
  </si>
  <si>
    <t>White</t>
  </si>
  <si>
    <t>Unknown/Not Reported</t>
  </si>
  <si>
    <t>N</t>
  </si>
  <si>
    <t>%</t>
  </si>
  <si>
    <t>Lone Star Students</t>
  </si>
  <si>
    <t>Other Two-Year College Students</t>
  </si>
  <si>
    <t>Ethnicity</t>
  </si>
  <si>
    <t>Gender</t>
  </si>
  <si>
    <t>Male</t>
  </si>
  <si>
    <t>Female</t>
  </si>
  <si>
    <t>College</t>
  </si>
  <si>
    <t>AG</t>
  </si>
  <si>
    <t>AR</t>
  </si>
  <si>
    <t>BA</t>
  </si>
  <si>
    <t>ED</t>
  </si>
  <si>
    <t>EN</t>
  </si>
  <si>
    <t>GE</t>
  </si>
  <si>
    <t>GS</t>
  </si>
  <si>
    <t>LA</t>
  </si>
  <si>
    <t>SC</t>
  </si>
  <si>
    <t>VM</t>
  </si>
  <si>
    <t>N/A</t>
  </si>
  <si>
    <r>
      <t>GPA</t>
    </r>
    <r>
      <rPr>
        <vertAlign val="superscript"/>
        <sz val="11"/>
        <color theme="1"/>
        <rFont val="Calibri"/>
        <family val="2"/>
        <scheme val="minor"/>
      </rPr>
      <t xml:space="preserve"> (2) </t>
    </r>
  </si>
  <si>
    <r>
      <t xml:space="preserve">SCH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</si>
  <si>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GPA</t>
    </r>
    <r>
      <rPr>
        <vertAlign val="superscript"/>
        <sz val="11"/>
        <color theme="1"/>
        <rFont val="Calibri"/>
        <family val="2"/>
        <scheme val="minor"/>
      </rPr>
      <t xml:space="preserve"> (2)</t>
    </r>
    <r>
      <rPr>
        <sz val="11"/>
        <color theme="1"/>
        <rFont val="Calibri"/>
        <family val="2"/>
        <scheme val="minor"/>
      </rPr>
      <t xml:space="preserve"> </t>
    </r>
  </si>
  <si>
    <r>
      <t>SCH</t>
    </r>
    <r>
      <rPr>
        <vertAlign val="superscript"/>
        <sz val="11"/>
        <color theme="1"/>
        <rFont val="Calibri"/>
        <family val="2"/>
        <scheme val="minor"/>
      </rPr>
      <t xml:space="preserve"> (1) 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</si>
  <si>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Avg. SCH earned during Fall 2008 and Spring 2009 semesters.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</si>
  <si>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Avg. GPR at end of Spring 2009 semester</t>
    </r>
  </si>
  <si>
    <t>Total</t>
  </si>
  <si>
    <r>
      <t xml:space="preserve">Retained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</si>
  <si>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Retained: Enrolled during Fall 2009</t>
    </r>
  </si>
  <si>
    <t>First-Time Transfer Students Entering Texas A&amp;M University From Lone Star College System</t>
  </si>
  <si>
    <t>Fall 2008</t>
  </si>
  <si>
    <r>
      <rPr>
        <vertAlign val="superscript"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Insufficient number of students.</t>
    </r>
  </si>
  <si>
    <r>
      <t xml:space="preserve">N/A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</si>
  <si>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 xml:space="preserve"> (4)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</si>
</sst>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%"/>
  </numFmts>
  <fonts count="2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164" fontId="0" fillId="0" borderId="7" xfId="0" applyNumberFormat="1" applyBorder="1"/>
    <xf numFmtId="9" fontId="0" fillId="0" borderId="8" xfId="0" applyNumberFormat="1" applyBorder="1"/>
    <xf numFmtId="0" fontId="0" fillId="0" borderId="13" xfId="0" applyBorder="1"/>
    <xf numFmtId="164" fontId="0" fillId="0" borderId="13" xfId="0" applyNumberFormat="1" applyBorder="1"/>
    <xf numFmtId="9" fontId="0" fillId="0" borderId="14" xfId="0" applyNumberFormat="1" applyBorder="1"/>
    <xf numFmtId="0" fontId="0" fillId="0" borderId="16" xfId="0" applyBorder="1"/>
    <xf numFmtId="164" fontId="0" fillId="0" borderId="16" xfId="0" applyNumberFormat="1" applyBorder="1"/>
    <xf numFmtId="9" fontId="0" fillId="0" borderId="17" xfId="0" applyNumberFormat="1" applyBorder="1"/>
    <xf numFmtId="0" fontId="0" fillId="0" borderId="19" xfId="0" applyBorder="1"/>
    <xf numFmtId="164" fontId="0" fillId="0" borderId="19" xfId="0" applyNumberFormat="1" applyBorder="1"/>
    <xf numFmtId="9" fontId="0" fillId="0" borderId="20" xfId="0" applyNumberFormat="1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3" xfId="0" applyNumberFormat="1" applyBorder="1"/>
    <xf numFmtId="0" fontId="0" fillId="0" borderId="16" xfId="0" applyNumberFormat="1" applyBorder="1"/>
    <xf numFmtId="0" fontId="0" fillId="0" borderId="19" xfId="0" applyNumberFormat="1" applyBorder="1"/>
    <xf numFmtId="165" fontId="0" fillId="0" borderId="19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 wrapText="1"/>
    </xf>
    <xf numFmtId="0" fontId="0" fillId="0" borderId="20" xfId="0" applyBorder="1" applyAlignment="1">
      <alignment horizontal="right"/>
    </xf>
    <xf numFmtId="0" fontId="0" fillId="0" borderId="19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6" fontId="0" fillId="0" borderId="7" xfId="0" applyNumberFormat="1" applyBorder="1"/>
    <xf numFmtId="166" fontId="0" fillId="0" borderId="13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3" fontId="0" fillId="0" borderId="15" xfId="0" applyNumberFormat="1" applyBorder="1"/>
    <xf numFmtId="3" fontId="0" fillId="0" borderId="1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workbookViewId="0">
      <selection sqref="A1:L1"/>
    </sheetView>
  </sheetViews>
  <sheetFormatPr defaultRowHeight="15"/>
  <cols>
    <col min="1" max="1" width="9.140625" style="1"/>
    <col min="2" max="2" width="23.28515625" customWidth="1"/>
    <col min="3" max="12" width="11.28515625" customWidth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2" customForma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2" customForma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2" customFormat="1"/>
    <row r="7" spans="1:12" s="1" customFormat="1"/>
    <row r="8" spans="1:12" s="1" customFormat="1"/>
    <row r="9" spans="1:12">
      <c r="A9" s="5"/>
      <c r="B9" s="8"/>
      <c r="C9" s="29" t="s">
        <v>10</v>
      </c>
      <c r="D9" s="30"/>
      <c r="E9" s="30"/>
      <c r="F9" s="30"/>
      <c r="G9" s="32"/>
      <c r="H9" s="31" t="s">
        <v>11</v>
      </c>
      <c r="I9" s="30"/>
      <c r="J9" s="30"/>
      <c r="K9" s="30"/>
      <c r="L9" s="32"/>
    </row>
    <row r="10" spans="1:12" ht="17.25">
      <c r="A10" s="6"/>
      <c r="B10" s="9"/>
      <c r="C10" s="33" t="s">
        <v>8</v>
      </c>
      <c r="D10" s="34" t="s">
        <v>9</v>
      </c>
      <c r="E10" s="34" t="s">
        <v>31</v>
      </c>
      <c r="F10" s="34" t="s">
        <v>30</v>
      </c>
      <c r="G10" s="36" t="s">
        <v>35</v>
      </c>
      <c r="H10" s="35" t="s">
        <v>8</v>
      </c>
      <c r="I10" s="34" t="s">
        <v>9</v>
      </c>
      <c r="J10" s="34" t="s">
        <v>29</v>
      </c>
      <c r="K10" s="34" t="s">
        <v>28</v>
      </c>
      <c r="L10" s="36" t="s">
        <v>35</v>
      </c>
    </row>
    <row r="11" spans="1:12" s="2" customFormat="1">
      <c r="A11" s="5" t="s">
        <v>34</v>
      </c>
      <c r="B11" s="8"/>
      <c r="C11" s="45">
        <v>121</v>
      </c>
      <c r="D11" s="41">
        <f>C11/$C$11</f>
        <v>1</v>
      </c>
      <c r="E11" s="10">
        <v>24</v>
      </c>
      <c r="F11" s="10">
        <v>2.758</v>
      </c>
      <c r="G11" s="12">
        <f>111/C11</f>
        <v>0.9173553719008265</v>
      </c>
      <c r="H11" s="49">
        <v>1078</v>
      </c>
      <c r="I11" s="41">
        <f>H11/$H$11</f>
        <v>1</v>
      </c>
      <c r="J11" s="10">
        <v>24</v>
      </c>
      <c r="K11" s="11">
        <v>2.79</v>
      </c>
      <c r="L11" s="12">
        <f>961/H11</f>
        <v>0.89146567717996295</v>
      </c>
    </row>
    <row r="12" spans="1:12" ht="17.25">
      <c r="A12" s="5" t="s">
        <v>12</v>
      </c>
      <c r="B12" s="22" t="s">
        <v>1</v>
      </c>
      <c r="C12" s="46">
        <v>1</v>
      </c>
      <c r="D12" s="42">
        <f t="shared" ref="D12:D30" si="0">C12/$C$11</f>
        <v>8.2644628099173556E-3</v>
      </c>
      <c r="E12" s="13">
        <v>21</v>
      </c>
      <c r="F12" s="39" t="s">
        <v>40</v>
      </c>
      <c r="G12" s="15">
        <f>1/C12</f>
        <v>1</v>
      </c>
      <c r="H12" s="50">
        <v>15</v>
      </c>
      <c r="I12" s="42">
        <f t="shared" ref="I12:I30" si="1">H12/$H$11</f>
        <v>1.3914656771799629E-2</v>
      </c>
      <c r="J12" s="13">
        <v>24</v>
      </c>
      <c r="K12" s="14">
        <v>2.5989999999999993</v>
      </c>
      <c r="L12" s="15">
        <f>15/H12</f>
        <v>1</v>
      </c>
    </row>
    <row r="13" spans="1:12">
      <c r="A13" s="6"/>
      <c r="B13" s="23" t="s">
        <v>2</v>
      </c>
      <c r="C13" s="47">
        <v>5</v>
      </c>
      <c r="D13" s="43">
        <f t="shared" si="0"/>
        <v>4.1322314049586778E-2</v>
      </c>
      <c r="E13" s="16">
        <v>22</v>
      </c>
      <c r="F13" s="17">
        <v>2.3639999999999999</v>
      </c>
      <c r="G13" s="18">
        <f>5/C13</f>
        <v>1</v>
      </c>
      <c r="H13" s="51">
        <v>24</v>
      </c>
      <c r="I13" s="43">
        <f t="shared" si="1"/>
        <v>2.2263450834879406E-2</v>
      </c>
      <c r="J13" s="16">
        <v>23</v>
      </c>
      <c r="K13" s="17">
        <v>2.911</v>
      </c>
      <c r="L13" s="18">
        <f>23/H13</f>
        <v>0.95833333333333337</v>
      </c>
    </row>
    <row r="14" spans="1:12">
      <c r="A14" s="6"/>
      <c r="B14" s="23" t="s">
        <v>3</v>
      </c>
      <c r="C14" s="47">
        <v>2</v>
      </c>
      <c r="D14" s="43">
        <f t="shared" si="0"/>
        <v>1.6528925619834711E-2</v>
      </c>
      <c r="E14" s="16">
        <v>25</v>
      </c>
      <c r="F14" s="17">
        <v>1.7509999999999999</v>
      </c>
      <c r="G14" s="18">
        <f>1/C14</f>
        <v>0.5</v>
      </c>
      <c r="H14" s="51">
        <v>15</v>
      </c>
      <c r="I14" s="43">
        <f t="shared" si="1"/>
        <v>1.3914656771799629E-2</v>
      </c>
      <c r="J14" s="16">
        <v>24</v>
      </c>
      <c r="K14" s="17">
        <v>2.472</v>
      </c>
      <c r="L14" s="18">
        <f>9/H14</f>
        <v>0.6</v>
      </c>
    </row>
    <row r="15" spans="1:12">
      <c r="A15" s="6"/>
      <c r="B15" s="23" t="s">
        <v>4</v>
      </c>
      <c r="C15" s="47">
        <v>16</v>
      </c>
      <c r="D15" s="43">
        <f t="shared" si="0"/>
        <v>0.13223140495867769</v>
      </c>
      <c r="E15" s="16">
        <v>25</v>
      </c>
      <c r="F15" s="17">
        <v>2.7719999999999998</v>
      </c>
      <c r="G15" s="18">
        <f>16/C15</f>
        <v>1</v>
      </c>
      <c r="H15" s="51">
        <v>118</v>
      </c>
      <c r="I15" s="43">
        <f t="shared" si="1"/>
        <v>0.10946196660482375</v>
      </c>
      <c r="J15" s="16">
        <v>24</v>
      </c>
      <c r="K15" s="17">
        <v>2.6970000000000001</v>
      </c>
      <c r="L15" s="18">
        <f>109/H15</f>
        <v>0.92372881355932202</v>
      </c>
    </row>
    <row r="16" spans="1:12">
      <c r="A16" s="6"/>
      <c r="B16" s="23" t="s">
        <v>5</v>
      </c>
      <c r="C16" s="47">
        <v>5</v>
      </c>
      <c r="D16" s="43">
        <f t="shared" si="0"/>
        <v>4.1322314049586778E-2</v>
      </c>
      <c r="E16" s="16">
        <v>24</v>
      </c>
      <c r="F16" s="17">
        <v>2.5550000000000002</v>
      </c>
      <c r="G16" s="18">
        <f>4/C16</f>
        <v>0.8</v>
      </c>
      <c r="H16" s="51">
        <v>39</v>
      </c>
      <c r="I16" s="43">
        <f t="shared" si="1"/>
        <v>3.6178107606679034E-2</v>
      </c>
      <c r="J16" s="16">
        <v>26</v>
      </c>
      <c r="K16" s="17">
        <v>3.02</v>
      </c>
      <c r="L16" s="18">
        <f>38/H16</f>
        <v>0.97435897435897434</v>
      </c>
    </row>
    <row r="17" spans="1:12">
      <c r="A17" s="6"/>
      <c r="B17" s="23" t="s">
        <v>6</v>
      </c>
      <c r="C17" s="47">
        <v>91</v>
      </c>
      <c r="D17" s="43">
        <f t="shared" si="0"/>
        <v>0.75206611570247939</v>
      </c>
      <c r="E17" s="16">
        <v>24</v>
      </c>
      <c r="F17" s="17">
        <v>2.8029999999999999</v>
      </c>
      <c r="G17" s="18">
        <f>83/C17</f>
        <v>0.91208791208791207</v>
      </c>
      <c r="H17" s="51">
        <v>861</v>
      </c>
      <c r="I17" s="43">
        <f t="shared" si="1"/>
        <v>0.79870129870129869</v>
      </c>
      <c r="J17" s="16">
        <v>24</v>
      </c>
      <c r="K17" s="17">
        <v>2.7949999999999999</v>
      </c>
      <c r="L17" s="18">
        <f>762/H17</f>
        <v>0.8850174216027874</v>
      </c>
    </row>
    <row r="18" spans="1:12" ht="17.25">
      <c r="A18" s="7"/>
      <c r="B18" s="24" t="s">
        <v>7</v>
      </c>
      <c r="C18" s="48">
        <v>1</v>
      </c>
      <c r="D18" s="44">
        <f t="shared" si="0"/>
        <v>8.2644628099173556E-3</v>
      </c>
      <c r="E18" s="19">
        <v>25</v>
      </c>
      <c r="F18" s="40" t="s">
        <v>41</v>
      </c>
      <c r="G18" s="21">
        <f>1/C18</f>
        <v>1</v>
      </c>
      <c r="H18" s="52">
        <v>6</v>
      </c>
      <c r="I18" s="44">
        <f t="shared" si="1"/>
        <v>5.5658627087198514E-3</v>
      </c>
      <c r="J18" s="19">
        <v>23</v>
      </c>
      <c r="K18" s="20">
        <v>3.101</v>
      </c>
      <c r="L18" s="21">
        <f>5/H18</f>
        <v>0.83333333333333337</v>
      </c>
    </row>
    <row r="19" spans="1:12">
      <c r="A19" s="5" t="s">
        <v>13</v>
      </c>
      <c r="B19" s="22" t="s">
        <v>14</v>
      </c>
      <c r="C19" s="46">
        <v>67</v>
      </c>
      <c r="D19" s="42">
        <f t="shared" si="0"/>
        <v>0.55371900826446285</v>
      </c>
      <c r="E19" s="25">
        <v>24</v>
      </c>
      <c r="F19" s="14">
        <v>2.64</v>
      </c>
      <c r="G19" s="15">
        <f>61/C19</f>
        <v>0.91044776119402981</v>
      </c>
      <c r="H19" s="50">
        <v>578</v>
      </c>
      <c r="I19" s="42">
        <f t="shared" si="1"/>
        <v>0.53617810760667906</v>
      </c>
      <c r="J19" s="13">
        <v>24</v>
      </c>
      <c r="K19" s="14">
        <v>2.694</v>
      </c>
      <c r="L19" s="15">
        <f>511/H19</f>
        <v>0.88408304498269896</v>
      </c>
    </row>
    <row r="20" spans="1:12">
      <c r="A20" s="7"/>
      <c r="B20" s="24" t="s">
        <v>15</v>
      </c>
      <c r="C20" s="48">
        <v>54</v>
      </c>
      <c r="D20" s="44">
        <f t="shared" si="0"/>
        <v>0.4462809917355372</v>
      </c>
      <c r="E20" s="27">
        <v>24</v>
      </c>
      <c r="F20" s="20">
        <v>2.9089999999999998</v>
      </c>
      <c r="G20" s="21">
        <f>50/C20</f>
        <v>0.92592592592592593</v>
      </c>
      <c r="H20" s="52">
        <v>500</v>
      </c>
      <c r="I20" s="44">
        <f t="shared" si="1"/>
        <v>0.46382189239332094</v>
      </c>
      <c r="J20" s="19">
        <v>25</v>
      </c>
      <c r="K20" s="20">
        <v>2.9009999999999998</v>
      </c>
      <c r="L20" s="21">
        <f>450/H20</f>
        <v>0.9</v>
      </c>
    </row>
    <row r="21" spans="1:12">
      <c r="A21" s="5" t="s">
        <v>16</v>
      </c>
      <c r="B21" s="22" t="s">
        <v>17</v>
      </c>
      <c r="C21" s="46">
        <v>11</v>
      </c>
      <c r="D21" s="42">
        <f t="shared" si="0"/>
        <v>9.0909090909090912E-2</v>
      </c>
      <c r="E21" s="25">
        <v>24</v>
      </c>
      <c r="F21" s="14">
        <v>2.8679999999999999</v>
      </c>
      <c r="G21" s="15">
        <f>11/C21</f>
        <v>1</v>
      </c>
      <c r="H21" s="50">
        <v>298</v>
      </c>
      <c r="I21" s="42">
        <f t="shared" si="1"/>
        <v>0.27643784786641928</v>
      </c>
      <c r="J21" s="13">
        <v>24</v>
      </c>
      <c r="K21" s="14">
        <v>2.6859999999999999</v>
      </c>
      <c r="L21" s="15">
        <f>273/H21</f>
        <v>0.91610738255033553</v>
      </c>
    </row>
    <row r="22" spans="1:12">
      <c r="A22" s="6"/>
      <c r="B22" s="23" t="s">
        <v>18</v>
      </c>
      <c r="C22" s="47">
        <v>3</v>
      </c>
      <c r="D22" s="43">
        <f t="shared" si="0"/>
        <v>2.4793388429752067E-2</v>
      </c>
      <c r="E22" s="26">
        <v>21</v>
      </c>
      <c r="F22" s="17">
        <v>2.7360000000000002</v>
      </c>
      <c r="G22" s="18">
        <f>3/C22</f>
        <v>1</v>
      </c>
      <c r="H22" s="51">
        <v>53</v>
      </c>
      <c r="I22" s="43">
        <f t="shared" si="1"/>
        <v>4.9165120593692019E-2</v>
      </c>
      <c r="J22" s="16">
        <v>24</v>
      </c>
      <c r="K22" s="17">
        <v>2.8460000000000001</v>
      </c>
      <c r="L22" s="18">
        <f>46/H22</f>
        <v>0.86792452830188682</v>
      </c>
    </row>
    <row r="23" spans="1:12">
      <c r="A23" s="6"/>
      <c r="B23" s="23" t="s">
        <v>19</v>
      </c>
      <c r="C23" s="47">
        <v>11</v>
      </c>
      <c r="D23" s="43">
        <f t="shared" si="0"/>
        <v>9.0909090909090912E-2</v>
      </c>
      <c r="E23" s="26">
        <v>22</v>
      </c>
      <c r="F23" s="17">
        <v>2.9329999999999998</v>
      </c>
      <c r="G23" s="18">
        <f>11/C23</f>
        <v>1</v>
      </c>
      <c r="H23" s="51">
        <v>67</v>
      </c>
      <c r="I23" s="43">
        <f t="shared" si="1"/>
        <v>6.215213358070501E-2</v>
      </c>
      <c r="J23" s="16">
        <v>25</v>
      </c>
      <c r="K23" s="17">
        <v>3.1619999999999999</v>
      </c>
      <c r="L23" s="18">
        <f>66/H23</f>
        <v>0.9850746268656716</v>
      </c>
    </row>
    <row r="24" spans="1:12">
      <c r="A24" s="6"/>
      <c r="B24" s="23" t="s">
        <v>20</v>
      </c>
      <c r="C24" s="47">
        <v>17</v>
      </c>
      <c r="D24" s="43">
        <f t="shared" si="0"/>
        <v>0.14049586776859505</v>
      </c>
      <c r="E24" s="26">
        <v>25</v>
      </c>
      <c r="F24" s="17">
        <v>3.056</v>
      </c>
      <c r="G24" s="18">
        <f>16/C24</f>
        <v>0.94117647058823528</v>
      </c>
      <c r="H24" s="51">
        <v>196</v>
      </c>
      <c r="I24" s="43">
        <f t="shared" si="1"/>
        <v>0.18181818181818182</v>
      </c>
      <c r="J24" s="16">
        <v>25</v>
      </c>
      <c r="K24" s="17">
        <v>3.0169999999999999</v>
      </c>
      <c r="L24" s="18">
        <f>181/H24</f>
        <v>0.92346938775510201</v>
      </c>
    </row>
    <row r="25" spans="1:12">
      <c r="A25" s="6"/>
      <c r="B25" s="23" t="s">
        <v>21</v>
      </c>
      <c r="C25" s="47">
        <v>32</v>
      </c>
      <c r="D25" s="43">
        <f t="shared" si="0"/>
        <v>0.26446280991735538</v>
      </c>
      <c r="E25" s="26">
        <v>23</v>
      </c>
      <c r="F25" s="17">
        <v>2.5189999999999992</v>
      </c>
      <c r="G25" s="18">
        <f>29/C25</f>
        <v>0.90625</v>
      </c>
      <c r="H25" s="51">
        <v>141</v>
      </c>
      <c r="I25" s="43">
        <f t="shared" si="1"/>
        <v>0.13079777365491652</v>
      </c>
      <c r="J25" s="16">
        <v>22</v>
      </c>
      <c r="K25" s="17">
        <v>2.5150000000000001</v>
      </c>
      <c r="L25" s="18">
        <f>126/H25</f>
        <v>0.8936170212765957</v>
      </c>
    </row>
    <row r="26" spans="1:12">
      <c r="A26" s="6"/>
      <c r="B26" s="23" t="s">
        <v>22</v>
      </c>
      <c r="C26" s="47">
        <v>2</v>
      </c>
      <c r="D26" s="43">
        <f t="shared" si="0"/>
        <v>1.6528925619834711E-2</v>
      </c>
      <c r="E26" s="26">
        <v>18</v>
      </c>
      <c r="F26" s="17">
        <v>2.016</v>
      </c>
      <c r="G26" s="18">
        <f>2/C26</f>
        <v>1</v>
      </c>
      <c r="H26" s="51">
        <v>21</v>
      </c>
      <c r="I26" s="43">
        <f t="shared" si="1"/>
        <v>1.948051948051948E-2</v>
      </c>
      <c r="J26" s="16">
        <v>23</v>
      </c>
      <c r="K26" s="17">
        <v>2.6679999999999993</v>
      </c>
      <c r="L26" s="18">
        <f>20/H26</f>
        <v>0.95238095238095233</v>
      </c>
    </row>
    <row r="27" spans="1:12">
      <c r="A27" s="6"/>
      <c r="B27" s="23" t="s">
        <v>23</v>
      </c>
      <c r="C27" s="47">
        <v>14</v>
      </c>
      <c r="D27" s="43">
        <f t="shared" si="0"/>
        <v>0.11570247933884298</v>
      </c>
      <c r="E27" s="26">
        <v>26</v>
      </c>
      <c r="F27" s="17">
        <v>2.5369999999999999</v>
      </c>
      <c r="G27" s="18">
        <f>13/C27</f>
        <v>0.9285714285714286</v>
      </c>
      <c r="H27" s="51">
        <v>79</v>
      </c>
      <c r="I27" s="43">
        <f t="shared" si="1"/>
        <v>7.3283858998144713E-2</v>
      </c>
      <c r="J27" s="16">
        <v>26</v>
      </c>
      <c r="K27" s="17">
        <v>2.81</v>
      </c>
      <c r="L27" s="18">
        <f>61/H27</f>
        <v>0.77215189873417722</v>
      </c>
    </row>
    <row r="28" spans="1:12">
      <c r="A28" s="6"/>
      <c r="B28" s="23" t="s">
        <v>24</v>
      </c>
      <c r="C28" s="47">
        <v>26</v>
      </c>
      <c r="D28" s="43">
        <f t="shared" si="0"/>
        <v>0.21487603305785125</v>
      </c>
      <c r="E28" s="26">
        <v>25</v>
      </c>
      <c r="F28" s="17">
        <v>2.8759999999999999</v>
      </c>
      <c r="G28" s="18">
        <f>21/C28</f>
        <v>0.80769230769230771</v>
      </c>
      <c r="H28" s="51">
        <v>190</v>
      </c>
      <c r="I28" s="43">
        <f t="shared" si="1"/>
        <v>0.17625231910946196</v>
      </c>
      <c r="J28" s="16">
        <v>24</v>
      </c>
      <c r="K28" s="17">
        <v>2.782</v>
      </c>
      <c r="L28" s="18">
        <f>158/H28</f>
        <v>0.83157894736842108</v>
      </c>
    </row>
    <row r="29" spans="1:12">
      <c r="A29" s="6"/>
      <c r="B29" s="23" t="s">
        <v>25</v>
      </c>
      <c r="C29" s="47">
        <v>5</v>
      </c>
      <c r="D29" s="43">
        <f t="shared" si="0"/>
        <v>4.1322314049586778E-2</v>
      </c>
      <c r="E29" s="26">
        <v>24</v>
      </c>
      <c r="F29" s="17">
        <v>2.9359999999999999</v>
      </c>
      <c r="G29" s="18">
        <f>5/C29</f>
        <v>1</v>
      </c>
      <c r="H29" s="51">
        <v>29</v>
      </c>
      <c r="I29" s="43">
        <f t="shared" si="1"/>
        <v>2.6901669758812616E-2</v>
      </c>
      <c r="J29" s="16">
        <v>24</v>
      </c>
      <c r="K29" s="17">
        <v>2.7069999999999999</v>
      </c>
      <c r="L29" s="18">
        <f>26/H29</f>
        <v>0.89655172413793105</v>
      </c>
    </row>
    <row r="30" spans="1:12">
      <c r="A30" s="7"/>
      <c r="B30" s="24" t="s">
        <v>26</v>
      </c>
      <c r="C30" s="48">
        <v>0</v>
      </c>
      <c r="D30" s="44">
        <f t="shared" si="0"/>
        <v>0</v>
      </c>
      <c r="E30" s="38" t="s">
        <v>27</v>
      </c>
      <c r="F30" s="28" t="s">
        <v>27</v>
      </c>
      <c r="G30" s="37" t="s">
        <v>27</v>
      </c>
      <c r="H30" s="52">
        <v>4</v>
      </c>
      <c r="I30" s="44">
        <f t="shared" si="1"/>
        <v>3.7105751391465678E-3</v>
      </c>
      <c r="J30" s="19">
        <v>29</v>
      </c>
      <c r="K30" s="20">
        <v>3.2370000000000001</v>
      </c>
      <c r="L30" s="21">
        <f>4/H30</f>
        <v>1</v>
      </c>
    </row>
    <row r="34" spans="1:1" ht="17.25">
      <c r="A34" s="2" t="s">
        <v>32</v>
      </c>
    </row>
    <row r="35" spans="1:1" ht="17.25">
      <c r="A35" s="2" t="s">
        <v>33</v>
      </c>
    </row>
    <row r="36" spans="1:1" ht="17.25">
      <c r="A36" s="2" t="s">
        <v>36</v>
      </c>
    </row>
    <row r="37" spans="1:1" ht="17.25">
      <c r="A37" s="2" t="s">
        <v>39</v>
      </c>
    </row>
  </sheetData>
  <mergeCells count="5">
    <mergeCell ref="C9:G9"/>
    <mergeCell ref="H9:L9"/>
    <mergeCell ref="A1:L1"/>
    <mergeCell ref="A3:L3"/>
    <mergeCell ref="A2:L2"/>
  </mergeCells>
  <printOptions horizontalCentered="1"/>
  <pageMargins left="0.7" right="0.7" top="0.75" bottom="0.75" header="0.3" footer="0.3"/>
  <pageSetup scale="62" orientation="portrait" r:id="rId1"/>
  <headerFooter>
    <oddFooter>&amp;L&amp;8Compiled by OISP, mhg, S:\Adhoc\Transfer_Performance_Report_Lone_Star_College.xlsx, 9/13/2010, 11:56.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Goff</dc:creator>
  <cp:lastModifiedBy>Margot Goff</cp:lastModifiedBy>
  <cp:lastPrinted>2010-09-13T19:08:39Z</cp:lastPrinted>
  <dcterms:created xsi:type="dcterms:W3CDTF">2010-09-07T16:40:58Z</dcterms:created>
  <dcterms:modified xsi:type="dcterms:W3CDTF">2010-09-13T19:14:12Z</dcterms:modified>
</cp:coreProperties>
</file>